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Y:\Enrollment Management\Enrollment reports toward census\Summer I and II 2018\"/>
    </mc:Choice>
  </mc:AlternateContent>
  <bookViews>
    <workbookView xWindow="240" yWindow="615" windowWidth="12390" windowHeight="8205"/>
  </bookViews>
  <sheets>
    <sheet name="Sheet 1" sheetId="1" r:id="rId1"/>
    <sheet name="Chk" sheetId="3" r:id="rId2"/>
  </sheets>
  <calcPr calcId="162913"/>
</workbook>
</file>

<file path=xl/calcChain.xml><?xml version="1.0" encoding="utf-8"?>
<calcChain xmlns="http://schemas.openxmlformats.org/spreadsheetml/2006/main">
  <c r="E24" i="1" l="1"/>
  <c r="C37" i="1"/>
  <c r="B37" i="1"/>
  <c r="C25" i="1" l="1"/>
  <c r="E23" i="1" l="1"/>
  <c r="E21" i="1"/>
  <c r="D24" i="1"/>
  <c r="C3" i="3"/>
  <c r="B25" i="1"/>
  <c r="D26" i="1" l="1"/>
  <c r="E26" i="1" s="1"/>
  <c r="I25" i="1"/>
  <c r="H25" i="1"/>
  <c r="K44" i="1" l="1"/>
  <c r="F8" i="3"/>
  <c r="F3" i="3"/>
  <c r="J44" i="1"/>
  <c r="E8" i="3"/>
  <c r="E3" i="3"/>
  <c r="I27" i="1"/>
  <c r="F4" i="3" s="1"/>
  <c r="H27" i="1"/>
  <c r="E4" i="3" s="1"/>
  <c r="D35" i="1"/>
  <c r="E35" i="1" s="1"/>
  <c r="D34" i="1"/>
  <c r="E34" i="1" s="1"/>
  <c r="D33" i="1"/>
  <c r="E33" i="1" s="1"/>
  <c r="D32" i="1"/>
  <c r="E32" i="1" s="1"/>
  <c r="C36" i="1" l="1"/>
  <c r="F6" i="3" s="1"/>
  <c r="B36" i="1"/>
  <c r="E6" i="3" s="1"/>
  <c r="B27" i="1" l="1"/>
  <c r="B4" i="3" s="1"/>
  <c r="B3" i="3"/>
  <c r="B8" i="3"/>
  <c r="C27" i="1"/>
  <c r="C4" i="3" s="1"/>
  <c r="C8" i="3"/>
  <c r="D21" i="1"/>
  <c r="D27" i="1" l="1"/>
  <c r="E27" i="1" s="1"/>
  <c r="J32" i="1"/>
  <c r="K32" i="1" s="1"/>
  <c r="J33" i="1"/>
  <c r="K33" i="1" s="1"/>
  <c r="J34" i="1"/>
  <c r="K34" i="1" s="1"/>
  <c r="J35" i="1"/>
  <c r="K35" i="1" s="1"/>
  <c r="J12" i="1" l="1"/>
  <c r="K12" i="1" s="1"/>
  <c r="K48" i="1"/>
  <c r="J47" i="1"/>
  <c r="J45" i="1"/>
  <c r="D40" i="1"/>
  <c r="E40" i="1" s="1"/>
  <c r="D39" i="1"/>
  <c r="E39" i="1" s="1"/>
  <c r="D38" i="1"/>
  <c r="E38" i="1" s="1"/>
  <c r="J27" i="1"/>
  <c r="K27" i="1" s="1"/>
  <c r="J26" i="1"/>
  <c r="K26" i="1" s="1"/>
  <c r="J18" i="1"/>
  <c r="K18" i="1" s="1"/>
  <c r="K46" i="1"/>
  <c r="D23" i="1"/>
  <c r="D22" i="1"/>
  <c r="E22" i="1" s="1"/>
  <c r="D20" i="1"/>
  <c r="E20" i="1" s="1"/>
  <c r="D19" i="1"/>
  <c r="E19" i="1" s="1"/>
  <c r="D18" i="1"/>
  <c r="E18" i="1" s="1"/>
  <c r="D17" i="1"/>
  <c r="E17" i="1" s="1"/>
  <c r="D16" i="1"/>
  <c r="E16" i="1" s="1"/>
  <c r="D15" i="1"/>
  <c r="E15" i="1" s="1"/>
  <c r="D14" i="1"/>
  <c r="E14" i="1" s="1"/>
  <c r="D13" i="1"/>
  <c r="E13" i="1" s="1"/>
  <c r="D12" i="1"/>
  <c r="E12" i="1" s="1"/>
  <c r="D11" i="1"/>
  <c r="E11" i="1" s="1"/>
  <c r="D10" i="1"/>
  <c r="E10" i="1" s="1"/>
  <c r="D9" i="1"/>
  <c r="E9" i="1" s="1"/>
  <c r="D8" i="1"/>
  <c r="E8" i="1" s="1"/>
  <c r="D7" i="1"/>
  <c r="E7" i="1" s="1"/>
  <c r="D6" i="1"/>
  <c r="E6" i="1" s="1"/>
  <c r="D5" i="1"/>
  <c r="E5" i="1" s="1"/>
  <c r="D4" i="1"/>
  <c r="E4" i="1" s="1"/>
  <c r="J22" i="1"/>
  <c r="K22" i="1" s="1"/>
  <c r="J21" i="1"/>
  <c r="K21" i="1" s="1"/>
  <c r="J20" i="1"/>
  <c r="K20" i="1" s="1"/>
  <c r="J19" i="1"/>
  <c r="K19" i="1" s="1"/>
  <c r="J17" i="1"/>
  <c r="K17" i="1" s="1"/>
  <c r="J16" i="1"/>
  <c r="K16" i="1" s="1"/>
  <c r="J15" i="1"/>
  <c r="K15" i="1" s="1"/>
  <c r="J14" i="1"/>
  <c r="K14" i="1" s="1"/>
  <c r="J13" i="1"/>
  <c r="K13" i="1" s="1"/>
  <c r="J11" i="1"/>
  <c r="K11" i="1" s="1"/>
  <c r="J10" i="1"/>
  <c r="K10" i="1" s="1"/>
  <c r="J9" i="1"/>
  <c r="K9" i="1" s="1"/>
  <c r="J8" i="1"/>
  <c r="K8" i="1" s="1"/>
  <c r="J7" i="1"/>
  <c r="K7" i="1" s="1"/>
  <c r="J6" i="1"/>
  <c r="K6" i="1" s="1"/>
  <c r="J5" i="1"/>
  <c r="K5" i="1" s="1"/>
  <c r="J4" i="1"/>
  <c r="K4" i="1" s="1"/>
  <c r="J38" i="1"/>
  <c r="K38" i="1" s="1"/>
  <c r="J39" i="1"/>
  <c r="K39" i="1" s="1"/>
  <c r="J40" i="1"/>
  <c r="K40" i="1" s="1"/>
  <c r="J41" i="1"/>
  <c r="K41" i="1" s="1"/>
  <c r="J46" i="1"/>
  <c r="J25" i="1"/>
  <c r="K25" i="1" s="1"/>
  <c r="J48" i="1"/>
  <c r="D25" i="1"/>
  <c r="E25" i="1" s="1"/>
  <c r="K47" i="1"/>
  <c r="K45" i="1"/>
  <c r="D36" i="1"/>
  <c r="E36" i="1" s="1"/>
  <c r="D37" i="1" l="1"/>
  <c r="E37" i="1" s="1"/>
</calcChain>
</file>

<file path=xl/sharedStrings.xml><?xml version="1.0" encoding="utf-8"?>
<sst xmlns="http://schemas.openxmlformats.org/spreadsheetml/2006/main" count="127" uniqueCount="92">
  <si>
    <t>Change</t>
  </si>
  <si>
    <t>%</t>
  </si>
  <si>
    <t>School</t>
  </si>
  <si>
    <t>SPEA</t>
  </si>
  <si>
    <t>Credit Hours Taught</t>
  </si>
  <si>
    <t>Headcount by Student School</t>
  </si>
  <si>
    <t>Sophomore</t>
  </si>
  <si>
    <t>Graduate</t>
  </si>
  <si>
    <t>Professional</t>
  </si>
  <si>
    <t>Non-Resident</t>
  </si>
  <si>
    <t>UG Heads</t>
  </si>
  <si>
    <t>UG Credits</t>
  </si>
  <si>
    <t>Credit hour totals may be rounded in cases where a school total includes .5 credits</t>
  </si>
  <si>
    <t>Total Res Heads</t>
  </si>
  <si>
    <t>Total Res Credits</t>
  </si>
  <si>
    <t>Total NR Heads</t>
  </si>
  <si>
    <t>Total NR Credits</t>
  </si>
  <si>
    <t>IUPUC</t>
  </si>
  <si>
    <t>UG non-residents as % of total campus credits</t>
  </si>
  <si>
    <t>Total NR as % of total campus heads</t>
  </si>
  <si>
    <t>Total NR as % of total campus credits</t>
  </si>
  <si>
    <t>UG non-residents as % of total campus heads</t>
  </si>
  <si>
    <t>PETM</t>
  </si>
  <si>
    <t>Dentistry</t>
  </si>
  <si>
    <t>Education</t>
  </si>
  <si>
    <t>Nursing</t>
  </si>
  <si>
    <t>Science</t>
  </si>
  <si>
    <t>University College</t>
  </si>
  <si>
    <t>Health &amp; Rehab</t>
  </si>
  <si>
    <t>Engineering-Tech</t>
  </si>
  <si>
    <t>Non-Residents as Share of Campus Totals</t>
  </si>
  <si>
    <t>Freshman</t>
  </si>
  <si>
    <t>Junior</t>
  </si>
  <si>
    <t>Senior</t>
  </si>
  <si>
    <t>Grad Non-Degree</t>
  </si>
  <si>
    <t>UG Non-Degree</t>
  </si>
  <si>
    <t>Indianapolis Total</t>
  </si>
  <si>
    <t>Indianapolis Enrollment</t>
  </si>
  <si>
    <t>McKinney Law</t>
  </si>
  <si>
    <t>Undergrads</t>
  </si>
  <si>
    <t>Resident</t>
  </si>
  <si>
    <t xml:space="preserve">Herron Art  &amp; Design </t>
  </si>
  <si>
    <t>Internal School Change</t>
  </si>
  <si>
    <t>Fairbanks Public Health</t>
  </si>
  <si>
    <t>Medicine</t>
  </si>
  <si>
    <t>Tables with student level and enrollment by residency status are Indianapolis only</t>
  </si>
  <si>
    <t>Lilly Family Philanthropy</t>
  </si>
  <si>
    <t>Social Work</t>
  </si>
  <si>
    <t>Kelley Business</t>
  </si>
  <si>
    <t>Student Level</t>
  </si>
  <si>
    <t>Source:  IRDS Point-in-Cycle, Registrar, and UIRR Reports</t>
  </si>
  <si>
    <t>IUPUI Honors College</t>
  </si>
  <si>
    <t>IUPUI Combined#</t>
  </si>
  <si>
    <t>Informatics &amp; Computing</t>
  </si>
  <si>
    <t>Liberal Arts</t>
  </si>
  <si>
    <r>
      <t xml:space="preserve">^ Notes:  While most IUPUI students pursuing graduate studies enroll through the IUPUI school that offers the degree, </t>
    </r>
    <r>
      <rPr>
        <i/>
        <sz val="8"/>
        <rFont val="Arial"/>
        <family val="2"/>
      </rPr>
      <t xml:space="preserve">GRAD </t>
    </r>
    <r>
      <rPr>
        <sz val="8"/>
        <rFont val="Arial"/>
        <family val="2"/>
      </rPr>
      <t>holds students who enroll through the IU Graduate School.  This is primarily students in Liberal Arts and Medicine but also includes some students pursuing other IU graduate degrees. In this report most degree-seeking students have been attributed to their units.</t>
    </r>
  </si>
  <si>
    <r>
      <t>Undistributed Grad</t>
    </r>
    <r>
      <rPr>
        <vertAlign val="superscript"/>
        <sz val="11"/>
        <rFont val="Calibri"/>
        <family val="2"/>
      </rPr>
      <t>^</t>
    </r>
  </si>
  <si>
    <t>#Students enrolled at both IN and CO are counted twice at this time. Totals will be adjusted at census. Credits are not affected.</t>
  </si>
  <si>
    <t>IN Total*</t>
  </si>
  <si>
    <t xml:space="preserve">*Total also adjusted for students enrolled in degrees offered through the Graduate School but who also have been distributed to schools housing their programs. Heads are counted only once in IN Total.  Credits are not affected.  </t>
  </si>
  <si>
    <t>2015 Indy credits</t>
  </si>
  <si>
    <t>2016 Indy credits</t>
  </si>
  <si>
    <t>2015 Indy Heads</t>
  </si>
  <si>
    <t>2016 Indy Heads</t>
  </si>
  <si>
    <t>totals in columns</t>
  </si>
  <si>
    <t>Indy+Colc</t>
  </si>
  <si>
    <t>Students Level</t>
  </si>
  <si>
    <t>Residency</t>
  </si>
  <si>
    <t>Summer I 2018</t>
  </si>
  <si>
    <t>IU Online</t>
  </si>
  <si>
    <t>5/1/2017</t>
  </si>
  <si>
    <t>4/30/2018</t>
  </si>
  <si>
    <t>Office of Institutional Research and Decision Support 4/30/2018</t>
  </si>
  <si>
    <t xml:space="preserve">+5 ug; -5 grad/prof; +2 non-degree </t>
  </si>
  <si>
    <t>+6 ug; -22 grad; -2 non-degree</t>
  </si>
  <si>
    <t>+39 ug; +41 grad</t>
  </si>
  <si>
    <t>+3 ug; +67 grad/prof</t>
  </si>
  <si>
    <t>-27 ug; -2 grad</t>
  </si>
  <si>
    <t>+17 ug; +33 grad; -3 non-degree</t>
  </si>
  <si>
    <t>-76 ug; -15 grad; -4 non-degree</t>
  </si>
  <si>
    <t>+2 grad/prof</t>
  </si>
  <si>
    <t>+0 ug; -9 grad; +40 non-degree</t>
  </si>
  <si>
    <t>-8 ug; -6 grad/prof</t>
  </si>
  <si>
    <t>-20 ug; +33 grad/prof; +7 non-degree</t>
  </si>
  <si>
    <t>+5 ug; +11 grad</t>
  </si>
  <si>
    <t>-70 ug; +3 grad</t>
  </si>
  <si>
    <t>-18 ug; +24 grad</t>
  </si>
  <si>
    <t>-23 ug; +1 grad</t>
  </si>
  <si>
    <t>-89 ug; +3 grad; +11 non-degree</t>
  </si>
  <si>
    <t>+5 ug; +63 grad</t>
  </si>
  <si>
    <t>+18 non-degree</t>
  </si>
  <si>
    <t>-32 ug; -7 high school; -104 non-degree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</si>
</sst>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
    <numFmt numFmtId="165" formatCode="0.0"/>
    <numFmt numFmtId="166" formatCode="[$-10409]#,##0;\-#,##0"/>
  </numFmts>
  <fonts count="37" x14ac:knownFonts="1">
    <font>
      <sz val="10"/>
      <name val="Arial"/>
    </font>
    <font>
      <sz val="11"/>
      <color theme="1"/>
      <name val="Calibri"/>
      <family val="2"/>
      <scheme val="minor"/>
    </font>
    <font>
      <b/>
      <sz val="10"/>
      <name val="Arial"/>
      <family val="2"/>
    </font>
    <font>
      <sz val="10"/>
      <name val="Arial"/>
      <family val="2"/>
    </font>
    <font>
      <b/>
      <sz val="14"/>
      <name val="Arial"/>
      <family val="2"/>
    </font>
    <font>
      <sz val="8"/>
      <name val="Arial"/>
      <family val="2"/>
    </font>
    <font>
      <b/>
      <sz val="12"/>
      <name val="Arial"/>
      <family val="2"/>
    </font>
    <font>
      <i/>
      <sz val="8"/>
      <name val="Arial"/>
      <family val="2"/>
    </font>
    <font>
      <sz val="12"/>
      <name val="Arial"/>
      <family val="2"/>
    </font>
    <font>
      <i/>
      <sz val="9"/>
      <name val="Calibri"/>
      <family val="2"/>
    </font>
    <font>
      <i/>
      <sz val="10"/>
      <name val="Arial"/>
      <family val="2"/>
    </font>
    <font>
      <vertAlign val="superscript"/>
      <sz val="11"/>
      <name val="Calibri"/>
      <family val="2"/>
    </font>
    <font>
      <sz val="11"/>
      <color theme="1"/>
      <name val="Calibri"/>
      <family val="2"/>
      <scheme val="minor"/>
    </font>
    <font>
      <sz val="11"/>
      <color rgb="FF000000"/>
      <name val="Calibri"/>
      <family val="2"/>
      <scheme val="minor"/>
    </font>
    <font>
      <b/>
      <sz val="9"/>
      <color theme="1"/>
      <name val="Arial"/>
      <family val="2"/>
    </font>
    <font>
      <b/>
      <sz val="10"/>
      <color rgb="FF000000"/>
      <name val="Arial"/>
      <family val="2"/>
    </font>
    <font>
      <sz val="11"/>
      <name val="Calibri"/>
      <family val="2"/>
      <scheme val="minor"/>
    </font>
    <font>
      <b/>
      <sz val="12"/>
      <name val="Calibri"/>
      <family val="2"/>
      <scheme val="minor"/>
    </font>
    <font>
      <i/>
      <sz val="10"/>
      <name val="Calibri"/>
      <family val="2"/>
      <scheme val="minor"/>
    </font>
    <font>
      <b/>
      <sz val="11"/>
      <name val="Calibri"/>
      <family val="2"/>
      <scheme val="minor"/>
    </font>
    <font>
      <sz val="11"/>
      <color rgb="FF333333"/>
      <name val="Calibri"/>
      <family val="2"/>
      <scheme val="minor"/>
    </font>
    <font>
      <sz val="10.5"/>
      <name val="Calibri"/>
      <family val="2"/>
      <scheme val="minor"/>
    </font>
    <font>
      <i/>
      <sz val="9"/>
      <name val="Calibri"/>
      <family val="2"/>
      <scheme val="minor"/>
    </font>
    <font>
      <sz val="11"/>
      <color rgb="FF008000"/>
      <name val="Calibri"/>
      <family val="2"/>
      <scheme val="minor"/>
    </font>
    <font>
      <sz val="10"/>
      <name val="Calibri"/>
      <family val="2"/>
      <scheme val="minor"/>
    </font>
    <font>
      <sz val="10"/>
      <color rgb="FFFF0000"/>
      <name val="Arial"/>
      <family val="2"/>
    </font>
    <font>
      <b/>
      <sz val="11"/>
      <color theme="1"/>
      <name val="Calibri"/>
      <family val="2"/>
      <scheme val="minor"/>
    </font>
    <font>
      <b/>
      <sz val="11"/>
      <color rgb="FF000000"/>
      <name val="Calibri"/>
      <family val="2"/>
      <scheme val="minor"/>
    </font>
    <font>
      <b/>
      <sz val="11"/>
      <color rgb="FFFF0000"/>
      <name val="Calibri"/>
      <family val="2"/>
      <scheme val="minor"/>
    </font>
    <font>
      <i/>
      <sz val="8"/>
      <color rgb="FFFF0000"/>
      <name val="Arial"/>
      <family val="2"/>
    </font>
    <font>
      <b/>
      <sz val="14"/>
      <color rgb="FF00B050"/>
      <name val="Arial"/>
      <family val="2"/>
    </font>
    <font>
      <sz val="14"/>
      <color rgb="FF00B050"/>
      <name val="Arial"/>
      <family val="2"/>
    </font>
    <font>
      <sz val="11"/>
      <color rgb="FFFF0000"/>
      <name val="Calibri"/>
      <family val="2"/>
      <scheme val="minor"/>
    </font>
    <font>
      <sz val="11"/>
      <color rgb="FF00B050"/>
      <name val="Calibri"/>
      <family val="2"/>
      <scheme val="minor"/>
    </font>
    <font>
      <b/>
      <sz val="11"/>
      <color rgb="FF00B050"/>
      <name val="Calibri"/>
      <family val="2"/>
      <scheme val="minor"/>
    </font>
    <font>
      <sz val="11"/>
      <color rgb="FFC00000"/>
      <name val="Calibri"/>
      <family val="2"/>
      <scheme val="minor"/>
    </font>
    <font>
      <b/>
      <sz val="11"/>
      <color rgb="FFC00000"/>
      <name val="Calibri"/>
      <family val="2"/>
      <scheme val="minor"/>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FF"/>
        <bgColor indexed="64"/>
      </patternFill>
    </fill>
    <fill>
      <patternFill patternType="solid">
        <fgColor theme="3" tint="0.79998168889431442"/>
        <bgColor indexed="64"/>
      </patternFill>
    </fill>
  </fills>
  <borders count="40">
    <border>
      <left/>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thin">
        <color indexed="64"/>
      </top>
      <bottom/>
      <diagonal/>
    </border>
    <border>
      <left style="thin">
        <color indexed="64"/>
      </left>
      <right style="medium">
        <color indexed="64"/>
      </right>
      <top/>
      <bottom/>
      <diagonal/>
    </border>
    <border>
      <left style="thin">
        <color indexed="64"/>
      </left>
      <right style="thin">
        <color indexed="64"/>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medium">
        <color indexed="64"/>
      </bottom>
      <diagonal/>
    </border>
    <border>
      <left style="medium">
        <color indexed="64"/>
      </left>
      <right/>
      <top style="thin">
        <color indexed="64"/>
      </top>
      <bottom/>
      <diagonal/>
    </border>
    <border>
      <left style="medium">
        <color indexed="64"/>
      </left>
      <right/>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rgb="FF000000"/>
      </left>
      <right style="thin">
        <color indexed="64"/>
      </right>
      <top style="thin">
        <color indexed="64"/>
      </top>
      <bottom style="thick">
        <color indexed="64"/>
      </bottom>
      <diagonal/>
    </border>
    <border>
      <left style="thin">
        <color indexed="64"/>
      </left>
      <right style="medium">
        <color indexed="64"/>
      </right>
      <top style="thin">
        <color indexed="64"/>
      </top>
      <bottom style="thick">
        <color indexed="64"/>
      </bottom>
      <diagonal/>
    </border>
    <border>
      <left style="medium">
        <color indexed="64"/>
      </left>
      <right style="thin">
        <color indexed="64"/>
      </right>
      <top style="thin">
        <color indexed="64"/>
      </top>
      <bottom style="thick">
        <color indexed="64"/>
      </bottom>
      <diagonal/>
    </border>
    <border>
      <left style="thin">
        <color rgb="FF000000"/>
      </left>
      <right style="thin">
        <color rgb="FF000000"/>
      </right>
      <top style="thin">
        <color indexed="64"/>
      </top>
      <bottom style="thick">
        <color indexed="64"/>
      </bottom>
      <diagonal/>
    </border>
    <border>
      <left/>
      <right style="thin">
        <color indexed="64"/>
      </right>
      <top style="thin">
        <color indexed="64"/>
      </top>
      <bottom/>
      <diagonal/>
    </border>
    <border>
      <left style="thin">
        <color indexed="64"/>
      </left>
      <right style="thin">
        <color indexed="64"/>
      </right>
      <top style="thin">
        <color rgb="FF000000"/>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thin">
        <color indexed="64"/>
      </right>
      <top style="thin">
        <color rgb="FF000000"/>
      </top>
      <bottom style="thin">
        <color indexed="64"/>
      </bottom>
      <diagonal/>
    </border>
  </borders>
  <cellStyleXfs count="3">
    <xf numFmtId="0" fontId="0" fillId="0" borderId="0"/>
    <xf numFmtId="0" fontId="12" fillId="0" borderId="0"/>
    <xf numFmtId="0" fontId="13" fillId="0" borderId="0"/>
  </cellStyleXfs>
  <cellXfs count="201">
    <xf numFmtId="0" fontId="0" fillId="0" borderId="0" xfId="0"/>
    <xf numFmtId="0" fontId="2" fillId="0" borderId="0" xfId="0" applyFont="1"/>
    <xf numFmtId="0" fontId="4" fillId="0" borderId="0" xfId="0" applyFont="1" applyAlignment="1">
      <alignment horizontal="left"/>
    </xf>
    <xf numFmtId="0" fontId="6" fillId="0" borderId="0" xfId="0" applyFont="1" applyAlignment="1">
      <alignment horizontal="left"/>
    </xf>
    <xf numFmtId="49" fontId="0" fillId="0" borderId="0" xfId="0" applyNumberFormat="1"/>
    <xf numFmtId="0" fontId="14" fillId="0" borderId="0" xfId="0" applyFont="1" applyBorder="1"/>
    <xf numFmtId="0" fontId="4" fillId="0" borderId="0" xfId="0" applyFont="1" applyAlignment="1">
      <alignment horizontal="center"/>
    </xf>
    <xf numFmtId="165" fontId="0" fillId="0" borderId="0" xfId="0" applyNumberFormat="1" applyAlignment="1">
      <alignment horizontal="center"/>
    </xf>
    <xf numFmtId="0" fontId="0" fillId="0" borderId="0" xfId="0" applyAlignment="1">
      <alignment horizontal="center"/>
    </xf>
    <xf numFmtId="3" fontId="15" fillId="0" borderId="0" xfId="0" applyNumberFormat="1" applyFont="1" applyFill="1" applyBorder="1" applyAlignment="1">
      <alignment horizontal="center" wrapText="1"/>
    </xf>
    <xf numFmtId="3" fontId="0" fillId="0" borderId="0" xfId="0" applyNumberFormat="1" applyAlignment="1">
      <alignment horizontal="center"/>
    </xf>
    <xf numFmtId="164" fontId="16" fillId="0" borderId="1" xfId="0" applyNumberFormat="1" applyFont="1" applyBorder="1" applyAlignment="1">
      <alignment horizontal="center"/>
    </xf>
    <xf numFmtId="164" fontId="16" fillId="0" borderId="2" xfId="0" applyNumberFormat="1" applyFont="1" applyBorder="1" applyAlignment="1">
      <alignment horizontal="center"/>
    </xf>
    <xf numFmtId="0" fontId="0" fillId="0" borderId="0" xfId="0" applyAlignment="1">
      <alignment vertical="center"/>
    </xf>
    <xf numFmtId="0" fontId="4" fillId="2" borderId="0" xfId="0" applyFont="1" applyFill="1" applyAlignment="1">
      <alignment horizontal="left"/>
    </xf>
    <xf numFmtId="0" fontId="2" fillId="2" borderId="0" xfId="0" applyFont="1" applyFill="1"/>
    <xf numFmtId="0" fontId="0" fillId="2" borderId="0" xfId="0" applyFill="1"/>
    <xf numFmtId="0" fontId="0" fillId="2" borderId="0" xfId="0" applyFill="1" applyBorder="1"/>
    <xf numFmtId="0" fontId="16" fillId="0" borderId="4" xfId="0" applyFont="1" applyFill="1" applyBorder="1"/>
    <xf numFmtId="0" fontId="17" fillId="3" borderId="5" xfId="0" applyFont="1" applyFill="1" applyBorder="1" applyAlignment="1">
      <alignment horizontal="center" vertical="center"/>
    </xf>
    <xf numFmtId="0" fontId="17" fillId="3" borderId="6" xfId="0" applyFont="1" applyFill="1" applyBorder="1" applyAlignment="1">
      <alignment horizontal="center" vertical="center"/>
    </xf>
    <xf numFmtId="49" fontId="18" fillId="2" borderId="7" xfId="0" applyNumberFormat="1" applyFont="1" applyFill="1" applyBorder="1" applyAlignment="1">
      <alignment vertical="top" wrapText="1"/>
    </xf>
    <xf numFmtId="49" fontId="19" fillId="3" borderId="8" xfId="0" applyNumberFormat="1" applyFont="1" applyFill="1" applyBorder="1" applyAlignment="1">
      <alignment horizontal="center"/>
    </xf>
    <xf numFmtId="164" fontId="16" fillId="0" borderId="9" xfId="0" applyNumberFormat="1" applyFont="1" applyBorder="1" applyAlignment="1">
      <alignment horizontal="center"/>
    </xf>
    <xf numFmtId="164" fontId="16" fillId="0" borderId="10" xfId="0" applyNumberFormat="1" applyFont="1" applyBorder="1" applyAlignment="1">
      <alignment horizontal="center"/>
    </xf>
    <xf numFmtId="164" fontId="13" fillId="2" borderId="0" xfId="0" applyNumberFormat="1" applyFont="1" applyFill="1" applyBorder="1" applyAlignment="1">
      <alignment horizontal="right" vertical="center" wrapText="1"/>
    </xf>
    <xf numFmtId="0" fontId="16" fillId="0" borderId="4" xfId="0" applyFont="1" applyFill="1" applyBorder="1" applyAlignment="1">
      <alignment vertical="center"/>
    </xf>
    <xf numFmtId="0" fontId="16" fillId="2" borderId="4" xfId="0" applyFont="1" applyFill="1" applyBorder="1" applyAlignment="1">
      <alignment vertical="center"/>
    </xf>
    <xf numFmtId="0" fontId="16" fillId="2" borderId="0" xfId="0" applyFont="1" applyFill="1" applyBorder="1"/>
    <xf numFmtId="164" fontId="13" fillId="2" borderId="0" xfId="0" applyNumberFormat="1" applyFont="1" applyFill="1" applyBorder="1" applyAlignment="1">
      <alignment horizontal="center" vertical="center" wrapText="1"/>
    </xf>
    <xf numFmtId="0" fontId="16" fillId="2" borderId="0" xfId="0" applyFont="1" applyFill="1" applyBorder="1" applyAlignment="1">
      <alignment vertical="center"/>
    </xf>
    <xf numFmtId="0" fontId="0" fillId="2" borderId="0" xfId="0" applyFill="1" applyBorder="1" applyAlignment="1">
      <alignment vertical="center"/>
    </xf>
    <xf numFmtId="164" fontId="20" fillId="4" borderId="0" xfId="0" applyNumberFormat="1" applyFont="1" applyFill="1" applyBorder="1" applyAlignment="1">
      <alignment horizontal="center" wrapText="1"/>
    </xf>
    <xf numFmtId="0" fontId="5" fillId="2" borderId="0" xfId="0" applyFont="1" applyFill="1" applyBorder="1" applyAlignment="1">
      <alignment horizontal="left" wrapText="1"/>
    </xf>
    <xf numFmtId="0" fontId="5" fillId="2" borderId="0" xfId="0" applyFont="1" applyFill="1" applyBorder="1" applyAlignment="1">
      <alignment wrapText="1"/>
    </xf>
    <xf numFmtId="0" fontId="22" fillId="0" borderId="0" xfId="0" applyFont="1"/>
    <xf numFmtId="164" fontId="16" fillId="0" borderId="11" xfId="0" applyNumberFormat="1" applyFont="1" applyBorder="1" applyAlignment="1">
      <alignment horizontal="center"/>
    </xf>
    <xf numFmtId="164" fontId="16" fillId="0" borderId="12" xfId="0" applyNumberFormat="1" applyFont="1" applyBorder="1" applyAlignment="1">
      <alignment horizontal="center"/>
    </xf>
    <xf numFmtId="3" fontId="23" fillId="2" borderId="9" xfId="0" applyNumberFormat="1" applyFont="1" applyFill="1" applyBorder="1" applyAlignment="1">
      <alignment horizontal="center" wrapText="1"/>
    </xf>
    <xf numFmtId="49" fontId="24" fillId="2" borderId="7" xfId="0" applyNumberFormat="1" applyFont="1" applyFill="1" applyBorder="1" applyAlignment="1">
      <alignment vertical="top" wrapText="1"/>
    </xf>
    <xf numFmtId="166" fontId="13" fillId="0" borderId="9" xfId="0" applyNumberFormat="1" applyFont="1" applyFill="1" applyBorder="1" applyAlignment="1">
      <alignment horizontal="center" vertical="center" wrapText="1" readingOrder="1"/>
    </xf>
    <xf numFmtId="164" fontId="23" fillId="2" borderId="1" xfId="0" applyNumberFormat="1" applyFont="1" applyFill="1" applyBorder="1" applyAlignment="1">
      <alignment horizontal="center" wrapText="1"/>
    </xf>
    <xf numFmtId="0" fontId="19" fillId="3" borderId="4" xfId="0" applyFont="1" applyFill="1" applyBorder="1"/>
    <xf numFmtId="0" fontId="19" fillId="2" borderId="4" xfId="0" applyFont="1" applyFill="1" applyBorder="1"/>
    <xf numFmtId="0" fontId="19" fillId="5" borderId="13" xfId="0" applyFont="1" applyFill="1" applyBorder="1"/>
    <xf numFmtId="0" fontId="16" fillId="0" borderId="4" xfId="0" applyFont="1" applyBorder="1" applyAlignment="1">
      <alignment vertical="center"/>
    </xf>
    <xf numFmtId="0" fontId="19" fillId="3" borderId="4" xfId="0" applyFont="1" applyFill="1" applyBorder="1" applyAlignment="1">
      <alignment vertical="center"/>
    </xf>
    <xf numFmtId="0" fontId="25" fillId="0" borderId="0" xfId="0" applyFont="1" applyAlignment="1">
      <alignment horizontal="center"/>
    </xf>
    <xf numFmtId="0" fontId="16" fillId="0" borderId="16" xfId="0" applyFont="1" applyBorder="1"/>
    <xf numFmtId="0" fontId="19" fillId="0" borderId="4" xfId="0" applyFont="1" applyBorder="1"/>
    <xf numFmtId="0" fontId="19" fillId="0" borderId="13" xfId="0" applyFont="1" applyBorder="1"/>
    <xf numFmtId="0" fontId="3" fillId="0" borderId="0" xfId="0" applyFont="1"/>
    <xf numFmtId="49" fontId="22" fillId="0" borderId="0" xfId="0" applyNumberFormat="1" applyFont="1" applyAlignment="1">
      <alignment horizontal="right"/>
    </xf>
    <xf numFmtId="0" fontId="16" fillId="0" borderId="4" xfId="0" applyFont="1" applyBorder="1" applyAlignment="1">
      <alignment horizontal="left" vertical="center" wrapText="1"/>
    </xf>
    <xf numFmtId="0" fontId="26" fillId="3" borderId="4" xfId="0" applyFont="1" applyFill="1" applyBorder="1" applyAlignment="1">
      <alignment horizontal="left" vertical="center" wrapText="1"/>
    </xf>
    <xf numFmtId="0" fontId="16" fillId="0" borderId="13" xfId="0" applyFont="1" applyBorder="1" applyAlignment="1">
      <alignment horizontal="left" vertical="center" wrapText="1"/>
    </xf>
    <xf numFmtId="3" fontId="13" fillId="4" borderId="9" xfId="0" applyNumberFormat="1" applyFont="1" applyFill="1" applyBorder="1" applyAlignment="1">
      <alignment horizontal="center" vertical="center" wrapText="1" readingOrder="1"/>
    </xf>
    <xf numFmtId="0" fontId="16" fillId="2" borderId="0" xfId="0" applyFont="1" applyFill="1"/>
    <xf numFmtId="0" fontId="16" fillId="0" borderId="16" xfId="0" applyFont="1" applyBorder="1" applyAlignment="1">
      <alignment vertical="center"/>
    </xf>
    <xf numFmtId="0" fontId="19" fillId="0" borderId="4" xfId="0" applyFont="1" applyBorder="1" applyAlignment="1">
      <alignment vertical="center"/>
    </xf>
    <xf numFmtId="0" fontId="19" fillId="0" borderId="13" xfId="0" applyFont="1" applyBorder="1" applyAlignment="1">
      <alignment vertical="center"/>
    </xf>
    <xf numFmtId="166" fontId="27" fillId="3" borderId="25" xfId="0" applyNumberFormat="1" applyFont="1" applyFill="1" applyBorder="1" applyAlignment="1">
      <alignment horizontal="center" vertical="center" wrapText="1" readingOrder="1"/>
    </xf>
    <xf numFmtId="166" fontId="13" fillId="0" borderId="25" xfId="0" applyNumberFormat="1" applyFont="1" applyFill="1" applyBorder="1" applyAlignment="1">
      <alignment horizontal="center" vertical="center" wrapText="1" readingOrder="1"/>
    </xf>
    <xf numFmtId="166" fontId="13" fillId="0" borderId="26" xfId="0" applyNumberFormat="1" applyFont="1" applyFill="1" applyBorder="1" applyAlignment="1">
      <alignment horizontal="center" vertical="center" wrapText="1" readingOrder="1"/>
    </xf>
    <xf numFmtId="0" fontId="16" fillId="0" borderId="16" xfId="0" applyFont="1" applyFill="1" applyBorder="1"/>
    <xf numFmtId="0" fontId="19" fillId="3" borderId="17" xfId="0" applyFont="1" applyFill="1" applyBorder="1"/>
    <xf numFmtId="49" fontId="19" fillId="3" borderId="18" xfId="0" applyNumberFormat="1" applyFont="1" applyFill="1" applyBorder="1" applyAlignment="1">
      <alignment horizontal="center"/>
    </xf>
    <xf numFmtId="16" fontId="19" fillId="3" borderId="5" xfId="0" applyNumberFormat="1" applyFont="1" applyFill="1" applyBorder="1" applyAlignment="1">
      <alignment horizontal="center"/>
    </xf>
    <xf numFmtId="16" fontId="19" fillId="3" borderId="6" xfId="0" applyNumberFormat="1" applyFont="1" applyFill="1" applyBorder="1" applyAlignment="1">
      <alignment horizontal="center"/>
    </xf>
    <xf numFmtId="0" fontId="16" fillId="0" borderId="16" xfId="0" applyFont="1" applyFill="1" applyBorder="1" applyAlignment="1">
      <alignment vertical="center"/>
    </xf>
    <xf numFmtId="16" fontId="19" fillId="3" borderId="18" xfId="0" applyNumberFormat="1" applyFont="1" applyFill="1" applyBorder="1" applyAlignment="1">
      <alignment horizontal="center"/>
    </xf>
    <xf numFmtId="0" fontId="2" fillId="2" borderId="0" xfId="0" applyFont="1" applyFill="1" applyAlignment="1">
      <alignment horizontal="center"/>
    </xf>
    <xf numFmtId="3" fontId="13" fillId="0" borderId="25" xfId="0" applyNumberFormat="1" applyFont="1" applyFill="1" applyBorder="1" applyAlignment="1">
      <alignment horizontal="center" vertical="center" wrapText="1" readingOrder="1"/>
    </xf>
    <xf numFmtId="3" fontId="27" fillId="3" borderId="9" xfId="0" applyNumberFormat="1" applyFont="1" applyFill="1" applyBorder="1" applyAlignment="1">
      <alignment horizontal="center" vertical="center" wrapText="1" readingOrder="1"/>
    </xf>
    <xf numFmtId="166" fontId="27" fillId="5" borderId="26" xfId="0" applyNumberFormat="1" applyFont="1" applyFill="1" applyBorder="1" applyAlignment="1">
      <alignment horizontal="center" vertical="center" wrapText="1" readingOrder="1"/>
    </xf>
    <xf numFmtId="166" fontId="13" fillId="2" borderId="25" xfId="0" applyNumberFormat="1" applyFont="1" applyFill="1" applyBorder="1" applyAlignment="1">
      <alignment horizontal="center" vertical="center" wrapText="1" readingOrder="1"/>
    </xf>
    <xf numFmtId="166" fontId="13" fillId="0" borderId="9" xfId="1" applyNumberFormat="1" applyFont="1" applyFill="1" applyBorder="1" applyAlignment="1">
      <alignment horizontal="center" vertical="center" wrapText="1"/>
    </xf>
    <xf numFmtId="0" fontId="17" fillId="3" borderId="19" xfId="0" applyFont="1" applyFill="1" applyBorder="1" applyAlignment="1">
      <alignment vertical="center"/>
    </xf>
    <xf numFmtId="0" fontId="17" fillId="3" borderId="19" xfId="0" applyFont="1" applyFill="1" applyBorder="1"/>
    <xf numFmtId="0" fontId="17" fillId="3" borderId="5" xfId="0" applyFont="1" applyFill="1" applyBorder="1" applyAlignment="1">
      <alignment horizontal="center"/>
    </xf>
    <xf numFmtId="0" fontId="17" fillId="3" borderId="6" xfId="0" applyFont="1" applyFill="1" applyBorder="1" applyAlignment="1">
      <alignment horizontal="center"/>
    </xf>
    <xf numFmtId="166" fontId="13" fillId="2" borderId="9" xfId="0" applyNumberFormat="1" applyFont="1" applyFill="1" applyBorder="1" applyAlignment="1">
      <alignment horizontal="center" vertical="center" wrapText="1" readingOrder="1"/>
    </xf>
    <xf numFmtId="1" fontId="18" fillId="2" borderId="7" xfId="0" applyNumberFormat="1" applyFont="1" applyFill="1" applyBorder="1" applyAlignment="1">
      <alignment horizontal="left" vertical="center" wrapText="1"/>
    </xf>
    <xf numFmtId="0" fontId="2" fillId="2" borderId="0" xfId="0" applyFont="1" applyFill="1" applyAlignment="1">
      <alignment horizontal="left"/>
    </xf>
    <xf numFmtId="49" fontId="2" fillId="2" borderId="0" xfId="0" applyNumberFormat="1" applyFont="1" applyFill="1" applyAlignment="1">
      <alignment horizontal="left"/>
    </xf>
    <xf numFmtId="3" fontId="32" fillId="2" borderId="9" xfId="0" applyNumberFormat="1" applyFont="1" applyFill="1" applyBorder="1" applyAlignment="1">
      <alignment horizontal="center" wrapText="1"/>
    </xf>
    <xf numFmtId="3" fontId="33" fillId="2" borderId="9" xfId="0" applyNumberFormat="1" applyFont="1" applyFill="1" applyBorder="1" applyAlignment="1">
      <alignment horizontal="center" wrapText="1"/>
    </xf>
    <xf numFmtId="3" fontId="33" fillId="2" borderId="9" xfId="0" applyNumberFormat="1" applyFont="1" applyFill="1" applyBorder="1" applyAlignment="1">
      <alignment horizontal="center" vertical="center" wrapText="1"/>
    </xf>
    <xf numFmtId="164" fontId="32" fillId="2" borderId="1" xfId="0" applyNumberFormat="1" applyFont="1" applyFill="1" applyBorder="1" applyAlignment="1">
      <alignment horizontal="center" wrapText="1"/>
    </xf>
    <xf numFmtId="164" fontId="33" fillId="2" borderId="1" xfId="0" applyNumberFormat="1" applyFont="1" applyFill="1" applyBorder="1" applyAlignment="1">
      <alignment horizontal="center" wrapText="1"/>
    </xf>
    <xf numFmtId="164" fontId="33" fillId="2" borderId="1" xfId="0" applyNumberFormat="1" applyFont="1" applyFill="1" applyBorder="1" applyAlignment="1">
      <alignment horizontal="center" vertical="center" wrapText="1"/>
    </xf>
    <xf numFmtId="3" fontId="32" fillId="2" borderId="9" xfId="0" applyNumberFormat="1" applyFont="1" applyFill="1" applyBorder="1" applyAlignment="1">
      <alignment horizontal="center" vertical="center" wrapText="1"/>
    </xf>
    <xf numFmtId="164" fontId="32" fillId="2" borderId="12" xfId="0" applyNumberFormat="1" applyFont="1" applyFill="1" applyBorder="1" applyAlignment="1">
      <alignment horizontal="center" vertical="center" wrapText="1"/>
    </xf>
    <xf numFmtId="164" fontId="32" fillId="2" borderId="1" xfId="0" applyNumberFormat="1" applyFont="1" applyFill="1" applyBorder="1" applyAlignment="1">
      <alignment horizontal="center" vertical="center" wrapText="1"/>
    </xf>
    <xf numFmtId="0" fontId="17" fillId="3" borderId="19" xfId="0" applyFont="1" applyFill="1" applyBorder="1" applyAlignment="1">
      <alignment horizontal="left" vertical="center"/>
    </xf>
    <xf numFmtId="49" fontId="16" fillId="0" borderId="7" xfId="0" applyNumberFormat="1" applyFont="1" applyFill="1" applyBorder="1" applyAlignment="1">
      <alignment horizontal="left" vertical="center"/>
    </xf>
    <xf numFmtId="49" fontId="16" fillId="0" borderId="7" xfId="0" applyNumberFormat="1" applyFont="1" applyFill="1" applyBorder="1" applyAlignment="1">
      <alignment horizontal="left" vertical="center" wrapText="1"/>
    </xf>
    <xf numFmtId="49" fontId="21" fillId="0" borderId="7" xfId="0" applyNumberFormat="1" applyFont="1" applyFill="1" applyBorder="1" applyAlignment="1">
      <alignment horizontal="left" vertical="center" wrapText="1"/>
    </xf>
    <xf numFmtId="49" fontId="16" fillId="0" borderId="20" xfId="0" applyNumberFormat="1" applyFont="1" applyFill="1" applyBorder="1" applyAlignment="1">
      <alignment horizontal="left" vertical="center" wrapText="1"/>
    </xf>
    <xf numFmtId="49" fontId="21" fillId="0" borderId="20" xfId="0" applyNumberFormat="1" applyFont="1" applyFill="1" applyBorder="1" applyAlignment="1">
      <alignment horizontal="left" vertical="center" wrapText="1"/>
    </xf>
    <xf numFmtId="3" fontId="33" fillId="2" borderId="3" xfId="0" applyNumberFormat="1" applyFont="1" applyFill="1" applyBorder="1" applyAlignment="1">
      <alignment horizontal="center" wrapText="1"/>
    </xf>
    <xf numFmtId="164" fontId="33" fillId="2" borderId="12" xfId="0" applyNumberFormat="1" applyFont="1" applyFill="1" applyBorder="1" applyAlignment="1">
      <alignment horizontal="center" wrapText="1"/>
    </xf>
    <xf numFmtId="0" fontId="16" fillId="0" borderId="16" xfId="0" applyFont="1" applyFill="1" applyBorder="1" applyAlignment="1">
      <alignment horizontal="left" vertical="center" wrapText="1"/>
    </xf>
    <xf numFmtId="0" fontId="16" fillId="0" borderId="4" xfId="0" applyFont="1" applyFill="1" applyBorder="1" applyAlignment="1">
      <alignment horizontal="left" vertical="center" wrapText="1"/>
    </xf>
    <xf numFmtId="3" fontId="16" fillId="0" borderId="11" xfId="0" applyNumberFormat="1" applyFont="1" applyFill="1" applyBorder="1" applyAlignment="1">
      <alignment horizontal="center" vertical="center"/>
    </xf>
    <xf numFmtId="3" fontId="16" fillId="0" borderId="9" xfId="0" applyNumberFormat="1" applyFont="1" applyFill="1" applyBorder="1" applyAlignment="1">
      <alignment horizontal="center" vertical="center" wrapText="1"/>
    </xf>
    <xf numFmtId="3" fontId="19" fillId="0" borderId="9" xfId="0" applyNumberFormat="1" applyFont="1" applyFill="1" applyBorder="1" applyAlignment="1">
      <alignment horizontal="center" vertical="center"/>
    </xf>
    <xf numFmtId="3" fontId="19" fillId="0" borderId="10" xfId="0" applyNumberFormat="1" applyFont="1" applyFill="1" applyBorder="1" applyAlignment="1">
      <alignment horizontal="center" vertical="center"/>
    </xf>
    <xf numFmtId="3" fontId="25" fillId="0" borderId="0" xfId="0" applyNumberFormat="1" applyFont="1" applyFill="1" applyAlignment="1">
      <alignment horizontal="center"/>
    </xf>
    <xf numFmtId="3" fontId="16" fillId="0" borderId="11" xfId="0" applyNumberFormat="1" applyFont="1" applyFill="1" applyBorder="1" applyAlignment="1">
      <alignment horizontal="center"/>
    </xf>
    <xf numFmtId="3" fontId="16" fillId="0" borderId="9" xfId="0" applyNumberFormat="1" applyFont="1" applyFill="1" applyBorder="1" applyAlignment="1">
      <alignment horizontal="center"/>
    </xf>
    <xf numFmtId="3" fontId="19" fillId="0" borderId="9" xfId="0" applyNumberFormat="1" applyFont="1" applyFill="1" applyBorder="1" applyAlignment="1">
      <alignment horizontal="center"/>
    </xf>
    <xf numFmtId="3" fontId="19" fillId="0" borderId="10" xfId="0" applyNumberFormat="1" applyFont="1" applyFill="1" applyBorder="1" applyAlignment="1">
      <alignment horizontal="center"/>
    </xf>
    <xf numFmtId="3" fontId="3" fillId="0" borderId="0" xfId="0" applyNumberFormat="1" applyFont="1" applyFill="1" applyAlignment="1">
      <alignment horizontal="center"/>
    </xf>
    <xf numFmtId="3" fontId="16" fillId="0" borderId="9" xfId="0" applyNumberFormat="1" applyFont="1" applyFill="1" applyBorder="1" applyAlignment="1">
      <alignment horizontal="center" vertical="center"/>
    </xf>
    <xf numFmtId="3" fontId="35" fillId="2" borderId="9" xfId="0" applyNumberFormat="1" applyFont="1" applyFill="1" applyBorder="1" applyAlignment="1">
      <alignment horizontal="center" vertical="center" wrapText="1"/>
    </xf>
    <xf numFmtId="164" fontId="35" fillId="2" borderId="1" xfId="0" applyNumberFormat="1" applyFont="1" applyFill="1" applyBorder="1" applyAlignment="1">
      <alignment horizontal="center" vertical="center" wrapText="1"/>
    </xf>
    <xf numFmtId="164" fontId="36" fillId="3" borderId="1" xfId="0" applyNumberFormat="1" applyFont="1" applyFill="1" applyBorder="1" applyAlignment="1">
      <alignment horizontal="center" vertical="center" wrapText="1"/>
    </xf>
    <xf numFmtId="0" fontId="17" fillId="3" borderId="29" xfId="0" applyFont="1" applyFill="1" applyBorder="1" applyAlignment="1">
      <alignment horizontal="center" vertical="center"/>
    </xf>
    <xf numFmtId="0" fontId="17" fillId="3" borderId="30" xfId="0" applyFont="1" applyFill="1" applyBorder="1" applyAlignment="1">
      <alignment horizontal="center" vertical="center"/>
    </xf>
    <xf numFmtId="166" fontId="36" fillId="3" borderId="9" xfId="0" applyNumberFormat="1" applyFont="1" applyFill="1" applyBorder="1" applyAlignment="1">
      <alignment horizontal="center" vertical="center" wrapText="1" readingOrder="1"/>
    </xf>
    <xf numFmtId="166" fontId="35" fillId="0" borderId="9" xfId="0" applyNumberFormat="1" applyFont="1" applyFill="1" applyBorder="1" applyAlignment="1">
      <alignment horizontal="center" vertical="center" wrapText="1" readingOrder="1"/>
    </xf>
    <xf numFmtId="164" fontId="35" fillId="0" borderId="9" xfId="0" applyNumberFormat="1" applyFont="1" applyBorder="1" applyAlignment="1">
      <alignment horizontal="center" vertical="center" wrapText="1" readingOrder="1"/>
    </xf>
    <xf numFmtId="3" fontId="28" fillId="2" borderId="3" xfId="0" applyNumberFormat="1" applyFont="1" applyFill="1" applyBorder="1" applyAlignment="1">
      <alignment horizontal="center" vertical="center" wrapText="1"/>
    </xf>
    <xf numFmtId="164" fontId="28" fillId="2" borderId="12" xfId="0" applyNumberFormat="1" applyFont="1" applyFill="1" applyBorder="1" applyAlignment="1">
      <alignment horizontal="center" vertical="center" wrapText="1"/>
    </xf>
    <xf numFmtId="3" fontId="28" fillId="2" borderId="14" xfId="0" applyNumberFormat="1" applyFont="1" applyFill="1" applyBorder="1" applyAlignment="1">
      <alignment horizontal="center" vertical="center" wrapText="1"/>
    </xf>
    <xf numFmtId="164" fontId="28" fillId="2" borderId="15" xfId="0" applyNumberFormat="1" applyFont="1" applyFill="1" applyBorder="1" applyAlignment="1">
      <alignment horizontal="center" vertical="center" wrapText="1"/>
    </xf>
    <xf numFmtId="0" fontId="19" fillId="5" borderId="33" xfId="0" applyFont="1" applyFill="1" applyBorder="1"/>
    <xf numFmtId="3" fontId="19" fillId="5" borderId="34" xfId="0" applyNumberFormat="1" applyFont="1" applyFill="1" applyBorder="1" applyAlignment="1">
      <alignment horizontal="center" vertical="center" wrapText="1" readingOrder="1"/>
    </xf>
    <xf numFmtId="166" fontId="34" fillId="3" borderId="9" xfId="0" applyNumberFormat="1" applyFont="1" applyFill="1" applyBorder="1" applyAlignment="1">
      <alignment horizontal="center" vertical="center" wrapText="1" readingOrder="1"/>
    </xf>
    <xf numFmtId="164" fontId="34" fillId="3" borderId="1" xfId="0" applyNumberFormat="1" applyFont="1" applyFill="1" applyBorder="1" applyAlignment="1">
      <alignment horizontal="center" vertical="center" wrapText="1"/>
    </xf>
    <xf numFmtId="3" fontId="28" fillId="0" borderId="9" xfId="0" applyNumberFormat="1" applyFont="1" applyFill="1" applyBorder="1" applyAlignment="1">
      <alignment horizontal="center" vertical="center" wrapText="1"/>
    </xf>
    <xf numFmtId="164" fontId="28" fillId="0" borderId="1" xfId="0" applyNumberFormat="1" applyFont="1" applyFill="1" applyBorder="1" applyAlignment="1">
      <alignment horizontal="center" vertical="center" wrapText="1"/>
    </xf>
    <xf numFmtId="3" fontId="28" fillId="2" borderId="9" xfId="0" applyNumberFormat="1" applyFont="1" applyFill="1" applyBorder="1" applyAlignment="1">
      <alignment horizontal="center" wrapText="1"/>
    </xf>
    <xf numFmtId="164" fontId="28" fillId="2" borderId="1" xfId="0" applyNumberFormat="1" applyFont="1" applyFill="1" applyBorder="1" applyAlignment="1">
      <alignment horizontal="center" wrapText="1"/>
    </xf>
    <xf numFmtId="3" fontId="28" fillId="3" borderId="9" xfId="0" applyNumberFormat="1" applyFont="1" applyFill="1" applyBorder="1" applyAlignment="1">
      <alignment horizontal="center" wrapText="1"/>
    </xf>
    <xf numFmtId="164" fontId="28" fillId="3" borderId="1" xfId="0" applyNumberFormat="1" applyFont="1" applyFill="1" applyBorder="1" applyAlignment="1">
      <alignment horizontal="center" wrapText="1"/>
    </xf>
    <xf numFmtId="3" fontId="28" fillId="5" borderId="10" xfId="0" applyNumberFormat="1" applyFont="1" applyFill="1" applyBorder="1" applyAlignment="1">
      <alignment horizontal="center" wrapText="1"/>
    </xf>
    <xf numFmtId="164" fontId="28" fillId="5" borderId="2" xfId="0" applyNumberFormat="1" applyFont="1" applyFill="1" applyBorder="1" applyAlignment="1">
      <alignment horizontal="center" wrapText="1"/>
    </xf>
    <xf numFmtId="3" fontId="1" fillId="2" borderId="9" xfId="0" applyNumberFormat="1" applyFont="1" applyFill="1" applyBorder="1" applyAlignment="1">
      <alignment horizontal="center" vertical="center" wrapText="1"/>
    </xf>
    <xf numFmtId="164" fontId="1" fillId="2" borderId="1" xfId="0" applyNumberFormat="1" applyFont="1" applyFill="1" applyBorder="1" applyAlignment="1">
      <alignment horizontal="center" vertical="center" wrapText="1"/>
    </xf>
    <xf numFmtId="166" fontId="13" fillId="0" borderId="0" xfId="0" applyNumberFormat="1" applyFont="1" applyFill="1" applyBorder="1" applyAlignment="1">
      <alignment horizontal="center" vertical="center" wrapText="1" readingOrder="1"/>
    </xf>
    <xf numFmtId="0" fontId="16" fillId="0" borderId="35" xfId="0" applyFont="1" applyBorder="1"/>
    <xf numFmtId="1" fontId="0" fillId="0" borderId="36" xfId="0" applyNumberFormat="1" applyBorder="1" applyAlignment="1">
      <alignment horizontal="center"/>
    </xf>
    <xf numFmtId="166" fontId="33" fillId="0" borderId="9" xfId="0" applyNumberFormat="1" applyFont="1" applyFill="1" applyBorder="1" applyAlignment="1">
      <alignment horizontal="center" vertical="center" wrapText="1" readingOrder="1"/>
    </xf>
    <xf numFmtId="166" fontId="33" fillId="0" borderId="10" xfId="0" applyNumberFormat="1" applyFont="1" applyFill="1" applyBorder="1" applyAlignment="1">
      <alignment horizontal="center" vertical="center" wrapText="1" readingOrder="1"/>
    </xf>
    <xf numFmtId="164" fontId="33" fillId="2" borderId="2" xfId="0" applyNumberFormat="1" applyFont="1" applyFill="1" applyBorder="1" applyAlignment="1">
      <alignment horizontal="center" vertical="center" wrapText="1"/>
    </xf>
    <xf numFmtId="49" fontId="0" fillId="0" borderId="3" xfId="0" applyNumberFormat="1" applyBorder="1"/>
    <xf numFmtId="164" fontId="33" fillId="0" borderId="9" xfId="0" applyNumberFormat="1" applyFont="1" applyBorder="1" applyAlignment="1">
      <alignment horizontal="center" vertical="center" wrapText="1" readingOrder="1"/>
    </xf>
    <xf numFmtId="166" fontId="32" fillId="0" borderId="9" xfId="0" applyNumberFormat="1" applyFont="1" applyFill="1" applyBorder="1" applyAlignment="1">
      <alignment horizontal="center" vertical="center" wrapText="1" readingOrder="1"/>
    </xf>
    <xf numFmtId="3" fontId="33" fillId="2" borderId="11" xfId="0" applyNumberFormat="1" applyFont="1" applyFill="1" applyBorder="1" applyAlignment="1">
      <alignment horizontal="center" vertical="center" wrapText="1"/>
    </xf>
    <xf numFmtId="164" fontId="33" fillId="2" borderId="12" xfId="0" applyNumberFormat="1" applyFont="1" applyFill="1" applyBorder="1" applyAlignment="1">
      <alignment horizontal="center" vertical="center" wrapText="1"/>
    </xf>
    <xf numFmtId="3" fontId="34" fillId="3" borderId="9" xfId="0" applyNumberFormat="1" applyFont="1" applyFill="1" applyBorder="1" applyAlignment="1">
      <alignment horizontal="center" vertical="center" wrapText="1"/>
    </xf>
    <xf numFmtId="3" fontId="34" fillId="5" borderId="31" xfId="0" applyNumberFormat="1" applyFont="1" applyFill="1" applyBorder="1" applyAlignment="1">
      <alignment horizontal="center" vertical="center" wrapText="1"/>
    </xf>
    <xf numFmtId="164" fontId="34" fillId="5" borderId="32" xfId="0" applyNumberFormat="1" applyFont="1" applyFill="1" applyBorder="1" applyAlignment="1">
      <alignment horizontal="center" vertical="center" wrapText="1"/>
    </xf>
    <xf numFmtId="3" fontId="33" fillId="2" borderId="11" xfId="0" applyNumberFormat="1" applyFont="1" applyFill="1" applyBorder="1" applyAlignment="1">
      <alignment horizontal="center" wrapText="1"/>
    </xf>
    <xf numFmtId="166" fontId="13" fillId="0" borderId="39" xfId="0" applyNumberFormat="1" applyFont="1" applyFill="1" applyBorder="1" applyAlignment="1">
      <alignment horizontal="center" vertical="center" wrapText="1" readingOrder="1"/>
    </xf>
    <xf numFmtId="3" fontId="34" fillId="2" borderId="14" xfId="0" applyNumberFormat="1" applyFont="1" applyFill="1" applyBorder="1" applyAlignment="1">
      <alignment horizontal="center" wrapText="1"/>
    </xf>
    <xf numFmtId="164" fontId="34" fillId="2" borderId="15" xfId="0" applyNumberFormat="1" applyFont="1" applyFill="1" applyBorder="1" applyAlignment="1">
      <alignment horizontal="center" wrapText="1"/>
    </xf>
    <xf numFmtId="3" fontId="34" fillId="2" borderId="3" xfId="0" applyNumberFormat="1" applyFont="1" applyFill="1" applyBorder="1" applyAlignment="1">
      <alignment horizontal="center" wrapText="1"/>
    </xf>
    <xf numFmtId="164" fontId="34" fillId="2" borderId="12" xfId="0" applyNumberFormat="1" applyFont="1" applyFill="1" applyBorder="1" applyAlignment="1">
      <alignment horizontal="center" wrapText="1"/>
    </xf>
    <xf numFmtId="0" fontId="5" fillId="0" borderId="20" xfId="0" applyFont="1" applyBorder="1" applyAlignment="1">
      <alignment vertical="center" wrapText="1"/>
    </xf>
    <xf numFmtId="0" fontId="3" fillId="0" borderId="21" xfId="0" applyFont="1" applyBorder="1" applyAlignment="1">
      <alignment vertical="center" wrapText="1"/>
    </xf>
    <xf numFmtId="0" fontId="2" fillId="3" borderId="17" xfId="0" applyFont="1" applyFill="1" applyBorder="1" applyAlignment="1"/>
    <xf numFmtId="0" fontId="2" fillId="3" borderId="5" xfId="0" applyFont="1" applyFill="1" applyBorder="1" applyAlignment="1"/>
    <xf numFmtId="14" fontId="30" fillId="0" borderId="0" xfId="0" applyNumberFormat="1" applyFont="1" applyAlignment="1">
      <alignment horizontal="left"/>
    </xf>
    <xf numFmtId="0" fontId="31" fillId="0" borderId="0" xfId="0" applyFont="1" applyAlignment="1">
      <alignment horizontal="left"/>
    </xf>
    <xf numFmtId="0" fontId="24" fillId="0" borderId="4" xfId="0" applyFont="1" applyBorder="1" applyAlignment="1">
      <alignment wrapText="1"/>
    </xf>
    <xf numFmtId="0" fontId="24" fillId="0" borderId="9" xfId="0" applyFont="1" applyBorder="1" applyAlignment="1">
      <alignment wrapText="1"/>
    </xf>
    <xf numFmtId="0" fontId="9" fillId="2" borderId="11" xfId="0" applyFont="1" applyFill="1" applyBorder="1" applyAlignment="1">
      <alignment vertical="center" wrapText="1"/>
    </xf>
    <xf numFmtId="0" fontId="10" fillId="2" borderId="11" xfId="0" applyFont="1" applyFill="1" applyBorder="1" applyAlignment="1">
      <alignment wrapText="1"/>
    </xf>
    <xf numFmtId="0" fontId="10" fillId="2" borderId="9" xfId="0" applyFont="1" applyFill="1" applyBorder="1" applyAlignment="1">
      <alignment wrapText="1"/>
    </xf>
    <xf numFmtId="0" fontId="5" fillId="0" borderId="22" xfId="0" applyFont="1" applyBorder="1" applyAlignment="1">
      <alignment vertical="center" wrapText="1"/>
    </xf>
    <xf numFmtId="0" fontId="0" fillId="0" borderId="23" xfId="0" applyBorder="1" applyAlignment="1">
      <alignment vertical="center" wrapText="1"/>
    </xf>
    <xf numFmtId="0" fontId="0" fillId="0" borderId="3" xfId="0" applyBorder="1" applyAlignment="1">
      <alignment vertical="center" wrapText="1"/>
    </xf>
    <xf numFmtId="0" fontId="7" fillId="0" borderId="24" xfId="0" applyFont="1" applyBorder="1" applyAlignment="1">
      <alignment horizontal="left" wrapText="1"/>
    </xf>
    <xf numFmtId="0" fontId="0" fillId="0" borderId="24" xfId="0" applyBorder="1" applyAlignment="1">
      <alignment horizontal="left" wrapText="1"/>
    </xf>
    <xf numFmtId="0" fontId="0" fillId="0" borderId="24" xfId="0" applyBorder="1" applyAlignment="1">
      <alignment wrapText="1"/>
    </xf>
    <xf numFmtId="0" fontId="7" fillId="0" borderId="27" xfId="0" applyFont="1" applyBorder="1" applyAlignment="1">
      <alignment horizontal="right" vertical="center" wrapText="1"/>
    </xf>
    <xf numFmtId="0" fontId="7" fillId="0" borderId="28" xfId="0" applyFont="1" applyBorder="1" applyAlignment="1">
      <alignment horizontal="right" vertical="center" wrapText="1"/>
    </xf>
    <xf numFmtId="0" fontId="24" fillId="0" borderId="13" xfId="0" applyFont="1" applyBorder="1" applyAlignment="1">
      <alignment wrapText="1"/>
    </xf>
    <xf numFmtId="0" fontId="24" fillId="0" borderId="10" xfId="0" applyFont="1" applyBorder="1" applyAlignment="1">
      <alignment wrapText="1"/>
    </xf>
    <xf numFmtId="49" fontId="5" fillId="0" borderId="37" xfId="0" applyNumberFormat="1" applyFont="1" applyFill="1" applyBorder="1" applyAlignment="1">
      <alignment horizontal="left" vertical="center" wrapText="1"/>
    </xf>
    <xf numFmtId="49" fontId="5" fillId="0" borderId="38" xfId="0" applyNumberFormat="1" applyFont="1" applyFill="1" applyBorder="1" applyAlignment="1">
      <alignment horizontal="left" vertical="center" wrapText="1"/>
    </xf>
    <xf numFmtId="49" fontId="5" fillId="0" borderId="16" xfId="0" applyNumberFormat="1" applyFont="1" applyFill="1" applyBorder="1" applyAlignment="1">
      <alignment horizontal="left" vertical="center" wrapText="1"/>
    </xf>
    <xf numFmtId="0" fontId="6" fillId="0" borderId="0" xfId="0" applyFont="1" applyFill="1" applyAlignment="1">
      <alignment horizontal="center"/>
    </xf>
    <xf numFmtId="0" fontId="0" fillId="0" borderId="0" xfId="0" applyAlignment="1">
      <alignment horizontal="center"/>
    </xf>
    <xf numFmtId="165" fontId="6" fillId="0" borderId="0" xfId="0" applyNumberFormat="1" applyFont="1" applyFill="1" applyAlignment="1"/>
    <xf numFmtId="0" fontId="8" fillId="0" borderId="0" xfId="0" applyFont="1" applyFill="1" applyAlignment="1"/>
    <xf numFmtId="3" fontId="6" fillId="0" borderId="0" xfId="0" applyNumberFormat="1" applyFont="1" applyFill="1" applyAlignment="1"/>
    <xf numFmtId="0" fontId="5" fillId="0" borderId="0" xfId="0" applyFont="1" applyBorder="1" applyAlignment="1">
      <alignment wrapText="1"/>
    </xf>
    <xf numFmtId="0" fontId="5" fillId="0" borderId="0" xfId="0" applyFont="1" applyBorder="1" applyAlignment="1"/>
    <xf numFmtId="0" fontId="3" fillId="0" borderId="0" xfId="0" applyFont="1" applyAlignment="1"/>
    <xf numFmtId="0" fontId="5" fillId="0" borderId="0" xfId="0" applyFont="1" applyAlignment="1">
      <alignment vertical="top" wrapText="1"/>
    </xf>
    <xf numFmtId="0" fontId="0" fillId="0" borderId="0" xfId="0" applyAlignment="1">
      <alignment vertical="top" wrapText="1"/>
    </xf>
    <xf numFmtId="0" fontId="24" fillId="0" borderId="4" xfId="0" applyFont="1" applyBorder="1" applyAlignment="1"/>
    <xf numFmtId="0" fontId="24" fillId="0" borderId="9" xfId="0" applyFont="1" applyBorder="1" applyAlignment="1"/>
    <xf numFmtId="0" fontId="24" fillId="0" borderId="16" xfId="0" applyFont="1" applyBorder="1" applyAlignment="1"/>
    <xf numFmtId="0" fontId="24" fillId="0" borderId="11" xfId="0" applyFont="1" applyBorder="1" applyAlignment="1"/>
    <xf numFmtId="0" fontId="29" fillId="0" borderId="0" xfId="0" applyFont="1" applyFill="1" applyBorder="1" applyAlignment="1">
      <alignment vertical="center" wrapText="1"/>
    </xf>
    <xf numFmtId="0" fontId="3" fillId="0" borderId="0" xfId="0" applyFont="1" applyFill="1" applyBorder="1" applyAlignment="1">
      <alignment wrapText="1"/>
    </xf>
  </cellXfs>
  <cellStyles count="3">
    <cellStyle name="Normal" xfId="0" builtinId="0"/>
    <cellStyle name="Normal 2" xfId="1"/>
    <cellStyle name="Normal 4"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9"/>
  <sheetViews>
    <sheetView tabSelected="1" view="pageBreakPreview" zoomScaleNormal="100" zoomScaleSheetLayoutView="100" workbookViewId="0">
      <selection activeCell="B4" sqref="B4"/>
    </sheetView>
  </sheetViews>
  <sheetFormatPr defaultRowHeight="12.75" x14ac:dyDescent="0.2"/>
  <cols>
    <col min="1" max="1" width="22.7109375" customWidth="1"/>
    <col min="2" max="2" width="10.28515625" style="7" customWidth="1"/>
    <col min="3" max="3" width="10.42578125" style="7" customWidth="1"/>
    <col min="4" max="4" width="8.5703125" style="8" customWidth="1"/>
    <col min="5" max="5" width="9.42578125" style="8" customWidth="1"/>
    <col min="6" max="6" width="0.85546875" style="16" customWidth="1"/>
    <col min="7" max="7" width="22.5703125" customWidth="1"/>
    <col min="8" max="8" width="9.85546875" style="10" customWidth="1"/>
    <col min="9" max="9" width="10.7109375" style="10" customWidth="1"/>
    <col min="10" max="10" width="7.7109375" style="8" customWidth="1"/>
    <col min="11" max="11" width="8.5703125" style="8" customWidth="1"/>
    <col min="12" max="12" width="34.85546875" style="4" customWidth="1"/>
  </cols>
  <sheetData>
    <row r="1" spans="1:12" s="2" customFormat="1" ht="18" x14ac:dyDescent="0.25">
      <c r="A1" s="2" t="s">
        <v>68</v>
      </c>
      <c r="B1" s="185" t="s">
        <v>37</v>
      </c>
      <c r="C1" s="186"/>
      <c r="D1" s="186"/>
      <c r="E1" s="6"/>
      <c r="F1" s="14"/>
      <c r="G1" s="165">
        <v>43220</v>
      </c>
      <c r="H1" s="166"/>
      <c r="I1" s="166"/>
      <c r="J1" s="166"/>
      <c r="K1" s="166"/>
      <c r="L1" s="166"/>
    </row>
    <row r="2" spans="1:12" s="3" customFormat="1" ht="16.5" customHeight="1" thickBot="1" x14ac:dyDescent="0.3">
      <c r="A2" s="187" t="s">
        <v>4</v>
      </c>
      <c r="B2" s="188"/>
      <c r="C2" s="188"/>
      <c r="D2" s="71"/>
      <c r="E2" s="71"/>
      <c r="F2" s="15"/>
      <c r="G2" s="189" t="s">
        <v>5</v>
      </c>
      <c r="H2" s="188"/>
      <c r="I2" s="188"/>
      <c r="J2" s="188"/>
      <c r="K2" s="83"/>
      <c r="L2" s="84"/>
    </row>
    <row r="3" spans="1:12" s="1" customFormat="1" ht="15.75" thickBot="1" x14ac:dyDescent="0.3">
      <c r="A3" s="65" t="s">
        <v>2</v>
      </c>
      <c r="B3" s="66" t="s">
        <v>70</v>
      </c>
      <c r="C3" s="66" t="s">
        <v>71</v>
      </c>
      <c r="D3" s="70" t="s">
        <v>0</v>
      </c>
      <c r="E3" s="68" t="s">
        <v>1</v>
      </c>
      <c r="F3" s="57"/>
      <c r="G3" s="65" t="s">
        <v>2</v>
      </c>
      <c r="H3" s="66" t="s">
        <v>70</v>
      </c>
      <c r="I3" s="66" t="s">
        <v>71</v>
      </c>
      <c r="J3" s="67" t="s">
        <v>0</v>
      </c>
      <c r="K3" s="68" t="s">
        <v>1</v>
      </c>
      <c r="L3" s="22" t="s">
        <v>42</v>
      </c>
    </row>
    <row r="4" spans="1:12" ht="15" x14ac:dyDescent="0.25">
      <c r="A4" s="69" t="s">
        <v>23</v>
      </c>
      <c r="B4" s="72">
        <v>1867.5</v>
      </c>
      <c r="C4" s="72">
        <v>1884.5</v>
      </c>
      <c r="D4" s="150">
        <f t="shared" ref="D4:D25" si="0">C4-B4</f>
        <v>17</v>
      </c>
      <c r="E4" s="151">
        <f t="shared" ref="E4:E25" si="1">D4/B4</f>
        <v>9.1030789825970546E-3</v>
      </c>
      <c r="F4" s="25"/>
      <c r="G4" s="64" t="s">
        <v>23</v>
      </c>
      <c r="H4" s="62">
        <v>461</v>
      </c>
      <c r="I4" s="62">
        <v>463</v>
      </c>
      <c r="J4" s="155">
        <f>I4-H4</f>
        <v>2</v>
      </c>
      <c r="K4" s="101">
        <f>J4/H4</f>
        <v>4.3383947939262474E-3</v>
      </c>
      <c r="L4" s="95" t="s">
        <v>73</v>
      </c>
    </row>
    <row r="5" spans="1:12" ht="15" x14ac:dyDescent="0.25">
      <c r="A5" s="26" t="s">
        <v>24</v>
      </c>
      <c r="B5" s="72">
        <v>1208</v>
      </c>
      <c r="C5" s="72">
        <v>1087</v>
      </c>
      <c r="D5" s="91">
        <f t="shared" si="0"/>
        <v>-121</v>
      </c>
      <c r="E5" s="93">
        <f t="shared" si="1"/>
        <v>-0.10016556291390728</v>
      </c>
      <c r="F5" s="25"/>
      <c r="G5" s="18" t="s">
        <v>24</v>
      </c>
      <c r="H5" s="62">
        <v>310</v>
      </c>
      <c r="I5" s="62">
        <v>292</v>
      </c>
      <c r="J5" s="85">
        <f t="shared" ref="J5:J27" si="2">I5-H5</f>
        <v>-18</v>
      </c>
      <c r="K5" s="88">
        <f t="shared" ref="K5:K27" si="3">J5/H5</f>
        <v>-5.8064516129032261E-2</v>
      </c>
      <c r="L5" s="95" t="s">
        <v>74</v>
      </c>
    </row>
    <row r="6" spans="1:12" ht="15" x14ac:dyDescent="0.25">
      <c r="A6" s="26" t="s">
        <v>29</v>
      </c>
      <c r="B6" s="72">
        <v>3076</v>
      </c>
      <c r="C6" s="72">
        <v>3139</v>
      </c>
      <c r="D6" s="87">
        <f t="shared" si="0"/>
        <v>63</v>
      </c>
      <c r="E6" s="90">
        <f t="shared" si="1"/>
        <v>2.048114434330299E-2</v>
      </c>
      <c r="F6" s="25"/>
      <c r="G6" s="18" t="s">
        <v>29</v>
      </c>
      <c r="H6" s="62">
        <v>739</v>
      </c>
      <c r="I6" s="62">
        <v>819</v>
      </c>
      <c r="J6" s="86">
        <f t="shared" si="2"/>
        <v>80</v>
      </c>
      <c r="K6" s="89">
        <f t="shared" si="3"/>
        <v>0.10825439783491204</v>
      </c>
      <c r="L6" s="96" t="s">
        <v>75</v>
      </c>
    </row>
    <row r="7" spans="1:12" ht="15.75" customHeight="1" x14ac:dyDescent="0.25">
      <c r="A7" s="26" t="s">
        <v>28</v>
      </c>
      <c r="B7" s="72">
        <v>3105</v>
      </c>
      <c r="C7" s="72">
        <v>2998</v>
      </c>
      <c r="D7" s="91">
        <f t="shared" si="0"/>
        <v>-107</v>
      </c>
      <c r="E7" s="93">
        <f t="shared" si="1"/>
        <v>-3.4460547504025767E-2</v>
      </c>
      <c r="F7" s="25"/>
      <c r="G7" s="18" t="s">
        <v>28</v>
      </c>
      <c r="H7" s="62">
        <v>438</v>
      </c>
      <c r="I7" s="62">
        <v>508</v>
      </c>
      <c r="J7" s="86">
        <f t="shared" si="2"/>
        <v>70</v>
      </c>
      <c r="K7" s="89">
        <f t="shared" si="3"/>
        <v>0.15981735159817351</v>
      </c>
      <c r="L7" s="96" t="s">
        <v>76</v>
      </c>
    </row>
    <row r="8" spans="1:12" ht="15" x14ac:dyDescent="0.25">
      <c r="A8" s="26" t="s">
        <v>41</v>
      </c>
      <c r="B8" s="72">
        <v>558</v>
      </c>
      <c r="C8" s="72">
        <v>435</v>
      </c>
      <c r="D8" s="91">
        <f t="shared" si="0"/>
        <v>-123</v>
      </c>
      <c r="E8" s="93">
        <f t="shared" si="1"/>
        <v>-0.22043010752688172</v>
      </c>
      <c r="F8" s="25"/>
      <c r="G8" s="18" t="s">
        <v>41</v>
      </c>
      <c r="H8" s="62">
        <v>147</v>
      </c>
      <c r="I8" s="62">
        <v>118</v>
      </c>
      <c r="J8" s="85">
        <f t="shared" si="2"/>
        <v>-29</v>
      </c>
      <c r="K8" s="88">
        <f t="shared" si="3"/>
        <v>-0.19727891156462585</v>
      </c>
      <c r="L8" s="96" t="s">
        <v>77</v>
      </c>
    </row>
    <row r="9" spans="1:12" ht="15" x14ac:dyDescent="0.25">
      <c r="A9" s="26" t="s">
        <v>53</v>
      </c>
      <c r="B9" s="72">
        <v>1841</v>
      </c>
      <c r="C9" s="72">
        <v>1904</v>
      </c>
      <c r="D9" s="87">
        <f t="shared" si="0"/>
        <v>63</v>
      </c>
      <c r="E9" s="90">
        <f t="shared" si="1"/>
        <v>3.4220532319391636E-2</v>
      </c>
      <c r="F9" s="25"/>
      <c r="G9" s="26" t="s">
        <v>53</v>
      </c>
      <c r="H9" s="62">
        <v>366</v>
      </c>
      <c r="I9" s="62">
        <v>413</v>
      </c>
      <c r="J9" s="86">
        <f t="shared" si="2"/>
        <v>47</v>
      </c>
      <c r="K9" s="89">
        <f t="shared" si="3"/>
        <v>0.12841530054644809</v>
      </c>
      <c r="L9" s="96" t="s">
        <v>78</v>
      </c>
    </row>
    <row r="10" spans="1:12" ht="15" x14ac:dyDescent="0.25">
      <c r="A10" s="26" t="s">
        <v>48</v>
      </c>
      <c r="B10" s="72">
        <v>3157.5</v>
      </c>
      <c r="C10" s="72">
        <v>2897</v>
      </c>
      <c r="D10" s="91">
        <f t="shared" si="0"/>
        <v>-260.5</v>
      </c>
      <c r="E10" s="93">
        <f t="shared" si="1"/>
        <v>-8.2501979414093429E-2</v>
      </c>
      <c r="F10" s="25"/>
      <c r="G10" s="18" t="s">
        <v>48</v>
      </c>
      <c r="H10" s="62">
        <v>689</v>
      </c>
      <c r="I10" s="62">
        <v>594</v>
      </c>
      <c r="J10" s="85">
        <f t="shared" si="2"/>
        <v>-95</v>
      </c>
      <c r="K10" s="88">
        <f t="shared" si="3"/>
        <v>-0.13788098693759071</v>
      </c>
      <c r="L10" s="96" t="s">
        <v>79</v>
      </c>
    </row>
    <row r="11" spans="1:12" ht="14.25" customHeight="1" x14ac:dyDescent="0.25">
      <c r="A11" s="26" t="s">
        <v>38</v>
      </c>
      <c r="B11" s="72">
        <v>1544</v>
      </c>
      <c r="C11" s="72">
        <v>1677</v>
      </c>
      <c r="D11" s="87">
        <f t="shared" si="0"/>
        <v>133</v>
      </c>
      <c r="E11" s="90">
        <f t="shared" si="1"/>
        <v>8.6139896373056996E-2</v>
      </c>
      <c r="F11" s="25"/>
      <c r="G11" s="18" t="s">
        <v>38</v>
      </c>
      <c r="H11" s="62">
        <v>365</v>
      </c>
      <c r="I11" s="62">
        <v>367</v>
      </c>
      <c r="J11" s="86">
        <f t="shared" si="2"/>
        <v>2</v>
      </c>
      <c r="K11" s="89">
        <f t="shared" si="3"/>
        <v>5.4794520547945206E-3</v>
      </c>
      <c r="L11" s="96" t="s">
        <v>80</v>
      </c>
    </row>
    <row r="12" spans="1:12" ht="15" x14ac:dyDescent="0.25">
      <c r="A12" s="26" t="s">
        <v>54</v>
      </c>
      <c r="B12" s="72">
        <v>4948</v>
      </c>
      <c r="C12" s="72">
        <v>5296</v>
      </c>
      <c r="D12" s="87">
        <f t="shared" si="0"/>
        <v>348</v>
      </c>
      <c r="E12" s="90">
        <f t="shared" si="1"/>
        <v>7.0331447049312851E-2</v>
      </c>
      <c r="F12" s="25"/>
      <c r="G12" s="18" t="s">
        <v>54</v>
      </c>
      <c r="H12" s="62">
        <v>568</v>
      </c>
      <c r="I12" s="62">
        <v>599</v>
      </c>
      <c r="J12" s="86">
        <f t="shared" si="2"/>
        <v>31</v>
      </c>
      <c r="K12" s="89">
        <f t="shared" si="3"/>
        <v>5.4577464788732391E-2</v>
      </c>
      <c r="L12" s="96" t="s">
        <v>81</v>
      </c>
    </row>
    <row r="13" spans="1:12" ht="15" customHeight="1" x14ac:dyDescent="0.25">
      <c r="A13" s="26" t="s">
        <v>44</v>
      </c>
      <c r="B13" s="72">
        <v>9906</v>
      </c>
      <c r="C13" s="72">
        <v>10224</v>
      </c>
      <c r="D13" s="87">
        <f t="shared" si="0"/>
        <v>318</v>
      </c>
      <c r="E13" s="90">
        <f t="shared" si="1"/>
        <v>3.210175651120533E-2</v>
      </c>
      <c r="F13" s="25"/>
      <c r="G13" s="18" t="s">
        <v>44</v>
      </c>
      <c r="H13" s="62">
        <v>976</v>
      </c>
      <c r="I13" s="62">
        <v>962</v>
      </c>
      <c r="J13" s="85">
        <f t="shared" si="2"/>
        <v>-14</v>
      </c>
      <c r="K13" s="88">
        <f t="shared" si="3"/>
        <v>-1.4344262295081968E-2</v>
      </c>
      <c r="L13" s="97" t="s">
        <v>82</v>
      </c>
    </row>
    <row r="14" spans="1:12" ht="14.25" customHeight="1" x14ac:dyDescent="0.25">
      <c r="A14" s="26" t="s">
        <v>25</v>
      </c>
      <c r="B14" s="72">
        <v>2393</v>
      </c>
      <c r="C14" s="72">
        <v>2710</v>
      </c>
      <c r="D14" s="87">
        <f t="shared" si="0"/>
        <v>317</v>
      </c>
      <c r="E14" s="90">
        <f t="shared" si="1"/>
        <v>0.13246970330129546</v>
      </c>
      <c r="F14" s="25"/>
      <c r="G14" s="18" t="s">
        <v>25</v>
      </c>
      <c r="H14" s="62">
        <v>473</v>
      </c>
      <c r="I14" s="62">
        <v>493</v>
      </c>
      <c r="J14" s="86">
        <f t="shared" si="2"/>
        <v>20</v>
      </c>
      <c r="K14" s="89">
        <f t="shared" si="3"/>
        <v>4.2283298097251586E-2</v>
      </c>
      <c r="L14" s="97" t="s">
        <v>83</v>
      </c>
    </row>
    <row r="15" spans="1:12" ht="15" x14ac:dyDescent="0.25">
      <c r="A15" s="26" t="s">
        <v>46</v>
      </c>
      <c r="B15" s="72">
        <v>222</v>
      </c>
      <c r="C15" s="72">
        <v>227</v>
      </c>
      <c r="D15" s="87">
        <f t="shared" si="0"/>
        <v>5</v>
      </c>
      <c r="E15" s="90">
        <f t="shared" si="1"/>
        <v>2.2522522522522521E-2</v>
      </c>
      <c r="F15" s="25"/>
      <c r="G15" s="27" t="s">
        <v>46</v>
      </c>
      <c r="H15" s="62">
        <v>55</v>
      </c>
      <c r="I15" s="62">
        <v>71</v>
      </c>
      <c r="J15" s="86">
        <f t="shared" si="2"/>
        <v>16</v>
      </c>
      <c r="K15" s="89">
        <f t="shared" si="3"/>
        <v>0.29090909090909089</v>
      </c>
      <c r="L15" s="96" t="s">
        <v>84</v>
      </c>
    </row>
    <row r="16" spans="1:12" ht="16.5" customHeight="1" x14ac:dyDescent="0.25">
      <c r="A16" s="26" t="s">
        <v>22</v>
      </c>
      <c r="B16" s="72">
        <v>2538</v>
      </c>
      <c r="C16" s="72">
        <v>2255</v>
      </c>
      <c r="D16" s="91">
        <f t="shared" si="0"/>
        <v>-283</v>
      </c>
      <c r="E16" s="93">
        <f t="shared" si="1"/>
        <v>-0.11150512214342001</v>
      </c>
      <c r="F16" s="25"/>
      <c r="G16" s="18" t="s">
        <v>22</v>
      </c>
      <c r="H16" s="62">
        <v>441</v>
      </c>
      <c r="I16" s="62">
        <v>374</v>
      </c>
      <c r="J16" s="85">
        <f t="shared" si="2"/>
        <v>-67</v>
      </c>
      <c r="K16" s="88">
        <f t="shared" si="3"/>
        <v>-0.15192743764172337</v>
      </c>
      <c r="L16" s="96" t="s">
        <v>85</v>
      </c>
    </row>
    <row r="17" spans="1:12" ht="15" x14ac:dyDescent="0.25">
      <c r="A17" s="26" t="s">
        <v>3</v>
      </c>
      <c r="B17" s="72">
        <v>876</v>
      </c>
      <c r="C17" s="72">
        <v>829</v>
      </c>
      <c r="D17" s="91">
        <f t="shared" si="0"/>
        <v>-47</v>
      </c>
      <c r="E17" s="93">
        <f t="shared" si="1"/>
        <v>-5.3652968036529677E-2</v>
      </c>
      <c r="F17" s="25"/>
      <c r="G17" s="18" t="s">
        <v>3</v>
      </c>
      <c r="H17" s="62">
        <v>247</v>
      </c>
      <c r="I17" s="62">
        <v>253</v>
      </c>
      <c r="J17" s="86">
        <f t="shared" si="2"/>
        <v>6</v>
      </c>
      <c r="K17" s="89">
        <f t="shared" si="3"/>
        <v>2.4291497975708502E-2</v>
      </c>
      <c r="L17" s="96" t="s">
        <v>86</v>
      </c>
    </row>
    <row r="18" spans="1:12" ht="15" x14ac:dyDescent="0.25">
      <c r="A18" s="18" t="s">
        <v>43</v>
      </c>
      <c r="B18" s="72">
        <v>944</v>
      </c>
      <c r="C18" s="72">
        <v>1087</v>
      </c>
      <c r="D18" s="87">
        <f t="shared" si="0"/>
        <v>143</v>
      </c>
      <c r="E18" s="90">
        <f t="shared" si="1"/>
        <v>0.15148305084745764</v>
      </c>
      <c r="F18" s="25"/>
      <c r="G18" s="18" t="s">
        <v>43</v>
      </c>
      <c r="H18" s="62">
        <v>182</v>
      </c>
      <c r="I18" s="62">
        <v>160</v>
      </c>
      <c r="J18" s="85">
        <f t="shared" si="2"/>
        <v>-22</v>
      </c>
      <c r="K18" s="88">
        <f t="shared" si="3"/>
        <v>-0.12087912087912088</v>
      </c>
      <c r="L18" s="96" t="s">
        <v>87</v>
      </c>
    </row>
    <row r="19" spans="1:12" ht="15.75" customHeight="1" x14ac:dyDescent="0.25">
      <c r="A19" s="26" t="s">
        <v>26</v>
      </c>
      <c r="B19" s="72">
        <v>6940</v>
      </c>
      <c r="C19" s="72">
        <v>6491</v>
      </c>
      <c r="D19" s="115">
        <f t="shared" si="0"/>
        <v>-449</v>
      </c>
      <c r="E19" s="116">
        <f t="shared" si="1"/>
        <v>-6.4697406340057634E-2</v>
      </c>
      <c r="F19" s="25"/>
      <c r="G19" s="18" t="s">
        <v>26</v>
      </c>
      <c r="H19" s="62">
        <v>744</v>
      </c>
      <c r="I19" s="62">
        <v>669</v>
      </c>
      <c r="J19" s="85">
        <f t="shared" si="2"/>
        <v>-75</v>
      </c>
      <c r="K19" s="88">
        <f t="shared" si="3"/>
        <v>-0.10080645161290322</v>
      </c>
      <c r="L19" s="96" t="s">
        <v>88</v>
      </c>
    </row>
    <row r="20" spans="1:12" ht="15" x14ac:dyDescent="0.25">
      <c r="A20" s="26" t="s">
        <v>47</v>
      </c>
      <c r="B20" s="72">
        <v>2572</v>
      </c>
      <c r="C20" s="72">
        <v>3027</v>
      </c>
      <c r="D20" s="87">
        <f t="shared" si="0"/>
        <v>455</v>
      </c>
      <c r="E20" s="90">
        <f t="shared" si="1"/>
        <v>0.17690513219284604</v>
      </c>
      <c r="F20" s="25"/>
      <c r="G20" s="18" t="s">
        <v>47</v>
      </c>
      <c r="H20" s="62">
        <v>464</v>
      </c>
      <c r="I20" s="62">
        <v>532</v>
      </c>
      <c r="J20" s="86">
        <f t="shared" si="2"/>
        <v>68</v>
      </c>
      <c r="K20" s="89">
        <f t="shared" si="3"/>
        <v>0.14655172413793102</v>
      </c>
      <c r="L20" s="96" t="s">
        <v>89</v>
      </c>
    </row>
    <row r="21" spans="1:12" ht="15" customHeight="1" x14ac:dyDescent="0.25">
      <c r="A21" s="26" t="s">
        <v>51</v>
      </c>
      <c r="B21" s="72">
        <v>0</v>
      </c>
      <c r="C21" s="72">
        <v>1</v>
      </c>
      <c r="D21" s="87">
        <f>C21-B21</f>
        <v>1</v>
      </c>
      <c r="E21" s="90" t="str">
        <f>IF(B21=0,"n/a",D21/B21)</f>
        <v>n/a</v>
      </c>
      <c r="F21" s="25"/>
      <c r="G21" s="18" t="s">
        <v>56</v>
      </c>
      <c r="H21" s="62">
        <v>25</v>
      </c>
      <c r="I21" s="62">
        <v>43</v>
      </c>
      <c r="J21" s="87">
        <f t="shared" si="2"/>
        <v>18</v>
      </c>
      <c r="K21" s="90">
        <f t="shared" si="3"/>
        <v>0.72</v>
      </c>
      <c r="L21" s="98" t="s">
        <v>90</v>
      </c>
    </row>
    <row r="22" spans="1:12" ht="15" customHeight="1" x14ac:dyDescent="0.25">
      <c r="A22" s="26" t="s">
        <v>7</v>
      </c>
      <c r="B22" s="72">
        <v>84</v>
      </c>
      <c r="C22" s="72">
        <v>48</v>
      </c>
      <c r="D22" s="91">
        <f t="shared" si="0"/>
        <v>-36</v>
      </c>
      <c r="E22" s="93">
        <f t="shared" si="1"/>
        <v>-0.42857142857142855</v>
      </c>
      <c r="F22" s="28"/>
      <c r="G22" s="18" t="s">
        <v>27</v>
      </c>
      <c r="H22" s="62">
        <v>1493</v>
      </c>
      <c r="I22" s="62">
        <v>1350</v>
      </c>
      <c r="J22" s="85">
        <f t="shared" si="2"/>
        <v>-143</v>
      </c>
      <c r="K22" s="88">
        <f t="shared" si="3"/>
        <v>-9.5780308104487608E-2</v>
      </c>
      <c r="L22" s="99" t="s">
        <v>91</v>
      </c>
    </row>
    <row r="23" spans="1:12" ht="15" customHeight="1" x14ac:dyDescent="0.25">
      <c r="A23" s="45" t="s">
        <v>27</v>
      </c>
      <c r="B23" s="72">
        <v>0</v>
      </c>
      <c r="C23" s="72">
        <v>0</v>
      </c>
      <c r="D23" s="139">
        <f>C23-B23</f>
        <v>0</v>
      </c>
      <c r="E23" s="140" t="str">
        <f t="shared" ref="E23" si="4">IF(B23=0,"n/a",D23/B23)</f>
        <v>n/a</v>
      </c>
      <c r="F23" s="28"/>
      <c r="G23" s="18"/>
      <c r="H23" s="141"/>
      <c r="I23" s="156"/>
      <c r="J23" s="85"/>
      <c r="K23" s="88"/>
      <c r="L23" s="99"/>
    </row>
    <row r="24" spans="1:12" ht="17.25" customHeight="1" x14ac:dyDescent="0.25">
      <c r="A24" s="142" t="s">
        <v>69</v>
      </c>
      <c r="B24" s="143">
        <v>0</v>
      </c>
      <c r="C24" s="143">
        <v>9</v>
      </c>
      <c r="D24" s="87">
        <f t="shared" ref="D24" si="5">C24-B24</f>
        <v>9</v>
      </c>
      <c r="E24" s="90" t="str">
        <f>IF(B24=0,"n/a",D24/B24)</f>
        <v>n/a</v>
      </c>
      <c r="F24" s="29"/>
      <c r="G24" s="18"/>
      <c r="H24" s="40"/>
      <c r="I24" s="81"/>
      <c r="J24" s="38"/>
      <c r="K24" s="41"/>
      <c r="L24" s="82"/>
    </row>
    <row r="25" spans="1:12" ht="14.25" customHeight="1" x14ac:dyDescent="0.25">
      <c r="A25" s="46" t="s">
        <v>36</v>
      </c>
      <c r="B25" s="73">
        <f>SUM(B4:B24)</f>
        <v>47780</v>
      </c>
      <c r="C25" s="73">
        <f>SUM(C4:C24)</f>
        <v>48225.5</v>
      </c>
      <c r="D25" s="152">
        <f t="shared" si="0"/>
        <v>445.5</v>
      </c>
      <c r="E25" s="130">
        <f t="shared" si="1"/>
        <v>9.3239849309334454E-3</v>
      </c>
      <c r="F25" s="28"/>
      <c r="G25" s="42" t="s">
        <v>58</v>
      </c>
      <c r="H25" s="61">
        <f>SUM(H4:H24)</f>
        <v>9183</v>
      </c>
      <c r="I25" s="61">
        <f>SUM(I4:I24)</f>
        <v>9080</v>
      </c>
      <c r="J25" s="135">
        <f t="shared" si="2"/>
        <v>-103</v>
      </c>
      <c r="K25" s="136">
        <f t="shared" si="3"/>
        <v>-1.1216378089948818E-2</v>
      </c>
      <c r="L25" s="21"/>
    </row>
    <row r="26" spans="1:12" ht="15" x14ac:dyDescent="0.25">
      <c r="A26" s="43" t="s">
        <v>17</v>
      </c>
      <c r="B26" s="56">
        <v>1926</v>
      </c>
      <c r="C26" s="56">
        <v>1887</v>
      </c>
      <c r="D26" s="131">
        <f t="shared" ref="D26:D27" si="6">C26-B26</f>
        <v>-39</v>
      </c>
      <c r="E26" s="132">
        <f t="shared" ref="E26:E27" si="7">D26/B26</f>
        <v>-2.0249221183800622E-2</v>
      </c>
      <c r="F26" s="28"/>
      <c r="G26" s="43" t="s">
        <v>17</v>
      </c>
      <c r="H26" s="75">
        <v>460</v>
      </c>
      <c r="I26" s="75">
        <v>390</v>
      </c>
      <c r="J26" s="133">
        <f>I26-H26</f>
        <v>-70</v>
      </c>
      <c r="K26" s="134">
        <f>J26/H26</f>
        <v>-0.15217391304347827</v>
      </c>
      <c r="L26" s="39"/>
    </row>
    <row r="27" spans="1:12" ht="18" customHeight="1" thickBot="1" x14ac:dyDescent="0.3">
      <c r="A27" s="127" t="s">
        <v>52</v>
      </c>
      <c r="B27" s="128">
        <f>SUM(B25:B26)</f>
        <v>49706</v>
      </c>
      <c r="C27" s="128">
        <f>SUM(C25:C26)</f>
        <v>50112.5</v>
      </c>
      <c r="D27" s="153">
        <f t="shared" si="6"/>
        <v>406.5</v>
      </c>
      <c r="E27" s="154">
        <f t="shared" si="7"/>
        <v>8.1780871524564439E-3</v>
      </c>
      <c r="F27" s="30"/>
      <c r="G27" s="44" t="s">
        <v>52</v>
      </c>
      <c r="H27" s="74">
        <f>SUM(H25:H26)</f>
        <v>9643</v>
      </c>
      <c r="I27" s="74">
        <f>SUM(I25:I26)</f>
        <v>9470</v>
      </c>
      <c r="J27" s="137">
        <f t="shared" si="2"/>
        <v>-173</v>
      </c>
      <c r="K27" s="138">
        <f t="shared" si="3"/>
        <v>-1.7940474955926579E-2</v>
      </c>
      <c r="L27" s="161" t="s">
        <v>59</v>
      </c>
    </row>
    <row r="28" spans="1:12" ht="14.25" customHeight="1" thickTop="1" x14ac:dyDescent="0.2">
      <c r="A28" s="199"/>
      <c r="B28" s="200"/>
      <c r="C28" s="200"/>
      <c r="D28" s="200"/>
      <c r="E28" s="200"/>
      <c r="F28" s="31"/>
      <c r="G28" s="169"/>
      <c r="H28" s="170"/>
      <c r="I28" s="170"/>
      <c r="J28" s="170"/>
      <c r="K28" s="170"/>
      <c r="L28" s="162"/>
    </row>
    <row r="29" spans="1:12" s="13" customFormat="1" ht="13.5" customHeight="1" x14ac:dyDescent="0.2">
      <c r="A29" s="190" t="s">
        <v>12</v>
      </c>
      <c r="B29" s="191"/>
      <c r="C29" s="191"/>
      <c r="D29" s="191"/>
      <c r="E29" s="191"/>
      <c r="F29" s="17"/>
      <c r="G29" s="171"/>
      <c r="H29" s="171"/>
      <c r="I29" s="171"/>
      <c r="J29" s="171"/>
      <c r="K29" s="171"/>
      <c r="L29" s="162"/>
    </row>
    <row r="30" spans="1:12" ht="10.5" customHeight="1" thickBot="1" x14ac:dyDescent="0.25">
      <c r="A30" s="190"/>
      <c r="B30" s="192"/>
      <c r="C30" s="192"/>
      <c r="D30" s="192"/>
      <c r="E30" s="192"/>
      <c r="F30" s="17"/>
      <c r="G30" s="171"/>
      <c r="H30" s="171"/>
      <c r="I30" s="171"/>
      <c r="J30" s="171"/>
      <c r="K30" s="171"/>
      <c r="L30" s="162"/>
    </row>
    <row r="31" spans="1:12" s="13" customFormat="1" ht="13.5" customHeight="1" thickBot="1" x14ac:dyDescent="0.25">
      <c r="A31" s="94" t="s">
        <v>49</v>
      </c>
      <c r="B31" s="19">
        <v>2017</v>
      </c>
      <c r="C31" s="19">
        <v>2018</v>
      </c>
      <c r="D31" s="118" t="s">
        <v>0</v>
      </c>
      <c r="E31" s="119" t="s">
        <v>1</v>
      </c>
      <c r="F31" s="31"/>
      <c r="G31" s="77" t="s">
        <v>40</v>
      </c>
      <c r="H31" s="19">
        <v>2017</v>
      </c>
      <c r="I31" s="19">
        <v>2018</v>
      </c>
      <c r="J31" s="19" t="s">
        <v>0</v>
      </c>
      <c r="K31" s="20" t="s">
        <v>1</v>
      </c>
      <c r="L31" s="182" t="s">
        <v>57</v>
      </c>
    </row>
    <row r="32" spans="1:12" ht="17.25" customHeight="1" x14ac:dyDescent="0.25">
      <c r="A32" s="102" t="s">
        <v>31</v>
      </c>
      <c r="B32" s="114">
        <v>251</v>
      </c>
      <c r="C32" s="76">
        <v>266</v>
      </c>
      <c r="D32" s="144">
        <f>C32-B32</f>
        <v>15</v>
      </c>
      <c r="E32" s="148">
        <f>D32/B32</f>
        <v>5.9760956175298807E-2</v>
      </c>
      <c r="F32" s="32"/>
      <c r="G32" s="58" t="s">
        <v>10</v>
      </c>
      <c r="H32" s="104">
        <v>4515</v>
      </c>
      <c r="I32" s="104">
        <v>4208</v>
      </c>
      <c r="J32" s="91">
        <f>I32-H32</f>
        <v>-307</v>
      </c>
      <c r="K32" s="92">
        <f>J32/H32</f>
        <v>-6.7995570321151722E-2</v>
      </c>
      <c r="L32" s="183"/>
    </row>
    <row r="33" spans="1:12" s="3" customFormat="1" ht="16.5" customHeight="1" x14ac:dyDescent="0.25">
      <c r="A33" s="103" t="s">
        <v>6</v>
      </c>
      <c r="B33" s="114">
        <v>865</v>
      </c>
      <c r="C33" s="76">
        <v>794</v>
      </c>
      <c r="D33" s="121">
        <f t="shared" ref="D33:D35" si="8">C33-B33</f>
        <v>-71</v>
      </c>
      <c r="E33" s="122">
        <f t="shared" ref="E33:E35" si="9">D33/B33</f>
        <v>-8.208092485549133E-2</v>
      </c>
      <c r="F33" s="32"/>
      <c r="G33" s="26" t="s">
        <v>11</v>
      </c>
      <c r="H33" s="105">
        <v>21015</v>
      </c>
      <c r="I33" s="105">
        <v>20357</v>
      </c>
      <c r="J33" s="91">
        <f>I33-H33</f>
        <v>-658</v>
      </c>
      <c r="K33" s="92">
        <f>J33/H33</f>
        <v>-3.1310968355936233E-2</v>
      </c>
      <c r="L33" s="183"/>
    </row>
    <row r="34" spans="1:12" ht="15" customHeight="1" x14ac:dyDescent="0.25">
      <c r="A34" s="103" t="s">
        <v>32</v>
      </c>
      <c r="B34" s="114">
        <v>1218</v>
      </c>
      <c r="C34" s="76">
        <v>1111</v>
      </c>
      <c r="D34" s="121">
        <f t="shared" si="8"/>
        <v>-107</v>
      </c>
      <c r="E34" s="122">
        <f t="shared" si="9"/>
        <v>-8.7848932676518887E-2</v>
      </c>
      <c r="F34" s="32"/>
      <c r="G34" s="59" t="s">
        <v>13</v>
      </c>
      <c r="H34" s="106">
        <v>7899</v>
      </c>
      <c r="I34" s="106">
        <v>7688</v>
      </c>
      <c r="J34" s="123">
        <f>I34-H34</f>
        <v>-211</v>
      </c>
      <c r="K34" s="124">
        <f>J34/H34</f>
        <v>-2.6712242055956452E-2</v>
      </c>
      <c r="L34" s="183"/>
    </row>
    <row r="35" spans="1:12" ht="15.75" customHeight="1" thickBot="1" x14ac:dyDescent="0.3">
      <c r="A35" s="103" t="s">
        <v>33</v>
      </c>
      <c r="B35" s="114">
        <v>2585</v>
      </c>
      <c r="C35" s="76">
        <v>2465</v>
      </c>
      <c r="D35" s="121">
        <f t="shared" si="8"/>
        <v>-120</v>
      </c>
      <c r="E35" s="122">
        <f t="shared" si="9"/>
        <v>-4.6421663442940041E-2</v>
      </c>
      <c r="F35" s="32"/>
      <c r="G35" s="60" t="s">
        <v>14</v>
      </c>
      <c r="H35" s="107">
        <v>40683</v>
      </c>
      <c r="I35" s="107">
        <v>40608</v>
      </c>
      <c r="J35" s="125">
        <f>I35-H35</f>
        <v>-75</v>
      </c>
      <c r="K35" s="126">
        <f>J35/H35</f>
        <v>-1.8435218641693091E-3</v>
      </c>
      <c r="L35" s="184"/>
    </row>
    <row r="36" spans="1:12" ht="15.75" thickBot="1" x14ac:dyDescent="0.3">
      <c r="A36" s="54" t="s">
        <v>39</v>
      </c>
      <c r="B36" s="61">
        <f>SUM(B32:B35)</f>
        <v>4919</v>
      </c>
      <c r="C36" s="61">
        <f>SUM(C32:C35)</f>
        <v>4636</v>
      </c>
      <c r="D36" s="120">
        <f t="shared" ref="D36:D40" si="10">C36-B36</f>
        <v>-283</v>
      </c>
      <c r="E36" s="117">
        <f t="shared" ref="E36:E38" si="11">D36/B36</f>
        <v>-5.7532018702988415E-2</v>
      </c>
      <c r="F36" s="32"/>
      <c r="G36" s="51"/>
      <c r="H36" s="108"/>
      <c r="I36" s="113"/>
      <c r="J36" s="47"/>
      <c r="K36" s="47"/>
      <c r="L36" s="172"/>
    </row>
    <row r="37" spans="1:12" ht="16.5" customHeight="1" thickBot="1" x14ac:dyDescent="0.3">
      <c r="A37" s="53" t="s">
        <v>35</v>
      </c>
      <c r="B37" s="62">
        <f>11+657</f>
        <v>668</v>
      </c>
      <c r="C37" s="62">
        <f>4+600</f>
        <v>604</v>
      </c>
      <c r="D37" s="149">
        <f t="shared" si="10"/>
        <v>-64</v>
      </c>
      <c r="E37" s="93">
        <f t="shared" si="11"/>
        <v>-9.580838323353294E-2</v>
      </c>
      <c r="F37" s="32"/>
      <c r="G37" s="78" t="s">
        <v>9</v>
      </c>
      <c r="H37" s="19">
        <v>2017</v>
      </c>
      <c r="I37" s="19">
        <v>2018</v>
      </c>
      <c r="J37" s="79" t="s">
        <v>0</v>
      </c>
      <c r="K37" s="80" t="s">
        <v>1</v>
      </c>
      <c r="L37" s="173"/>
    </row>
    <row r="38" spans="1:12" ht="15" customHeight="1" x14ac:dyDescent="0.25">
      <c r="A38" s="54" t="s">
        <v>7</v>
      </c>
      <c r="B38" s="61">
        <v>2055</v>
      </c>
      <c r="C38" s="61">
        <v>2221</v>
      </c>
      <c r="D38" s="129">
        <f t="shared" si="10"/>
        <v>166</v>
      </c>
      <c r="E38" s="130">
        <f t="shared" si="11"/>
        <v>8.0778588807785892E-2</v>
      </c>
      <c r="F38" s="32"/>
      <c r="G38" s="48" t="s">
        <v>10</v>
      </c>
      <c r="H38" s="109">
        <v>404</v>
      </c>
      <c r="I38" s="109">
        <v>428</v>
      </c>
      <c r="J38" s="100">
        <f>I38-H38</f>
        <v>24</v>
      </c>
      <c r="K38" s="101">
        <f>J38/H38</f>
        <v>5.9405940594059403E-2</v>
      </c>
      <c r="L38" s="173"/>
    </row>
    <row r="39" spans="1:12" ht="14.25" customHeight="1" x14ac:dyDescent="0.25">
      <c r="A39" s="54" t="s">
        <v>8</v>
      </c>
      <c r="B39" s="61">
        <v>1481</v>
      </c>
      <c r="C39" s="61">
        <v>1537</v>
      </c>
      <c r="D39" s="129">
        <f t="shared" si="10"/>
        <v>56</v>
      </c>
      <c r="E39" s="130">
        <f>D39/B39</f>
        <v>3.7812288993923027E-2</v>
      </c>
      <c r="F39" s="17"/>
      <c r="G39" s="18" t="s">
        <v>11</v>
      </c>
      <c r="H39" s="110">
        <v>2074</v>
      </c>
      <c r="I39" s="110">
        <v>2106</v>
      </c>
      <c r="J39" s="100">
        <f>I39-H39</f>
        <v>32</v>
      </c>
      <c r="K39" s="101">
        <f>J39/H39</f>
        <v>1.5429122468659595E-2</v>
      </c>
      <c r="L39" s="173"/>
    </row>
    <row r="40" spans="1:12" ht="16.5" customHeight="1" thickBot="1" x14ac:dyDescent="0.3">
      <c r="A40" s="55" t="s">
        <v>34</v>
      </c>
      <c r="B40" s="63">
        <v>60</v>
      </c>
      <c r="C40" s="63">
        <v>82</v>
      </c>
      <c r="D40" s="145">
        <f t="shared" si="10"/>
        <v>22</v>
      </c>
      <c r="E40" s="146">
        <f>D40/B40</f>
        <v>0.36666666666666664</v>
      </c>
      <c r="F40" s="17"/>
      <c r="G40" s="49" t="s">
        <v>15</v>
      </c>
      <c r="H40" s="111">
        <v>1284</v>
      </c>
      <c r="I40" s="111">
        <v>1392</v>
      </c>
      <c r="J40" s="159">
        <f>I40-H40</f>
        <v>108</v>
      </c>
      <c r="K40" s="160">
        <f>J40/H40</f>
        <v>8.4112149532710276E-2</v>
      </c>
      <c r="L40" s="173"/>
    </row>
    <row r="41" spans="1:12" ht="15.75" customHeight="1" thickBot="1" x14ac:dyDescent="0.3">
      <c r="A41" s="193" t="s">
        <v>55</v>
      </c>
      <c r="B41" s="194"/>
      <c r="C41" s="194"/>
      <c r="D41" s="194"/>
      <c r="E41" s="194"/>
      <c r="F41" s="17"/>
      <c r="G41" s="50" t="s">
        <v>16</v>
      </c>
      <c r="H41" s="112">
        <v>7097</v>
      </c>
      <c r="I41" s="112">
        <v>7617.5</v>
      </c>
      <c r="J41" s="157">
        <f>I41-H41</f>
        <v>520.5</v>
      </c>
      <c r="K41" s="158">
        <f>J41/H41</f>
        <v>7.3340848245737639E-2</v>
      </c>
      <c r="L41" s="174"/>
    </row>
    <row r="42" spans="1:12" ht="12" customHeight="1" thickBot="1" x14ac:dyDescent="0.25">
      <c r="A42" s="194"/>
      <c r="B42" s="194"/>
      <c r="C42" s="194"/>
      <c r="D42" s="194"/>
      <c r="E42" s="194"/>
      <c r="F42" s="17"/>
      <c r="G42" s="5"/>
      <c r="H42" s="9"/>
      <c r="I42" s="9"/>
      <c r="L42" s="147"/>
    </row>
    <row r="43" spans="1:12" ht="13.5" customHeight="1" thickBot="1" x14ac:dyDescent="0.25">
      <c r="A43" s="194"/>
      <c r="B43" s="194"/>
      <c r="C43" s="194"/>
      <c r="D43" s="194"/>
      <c r="E43" s="194"/>
      <c r="F43" s="17"/>
      <c r="G43" s="163" t="s">
        <v>30</v>
      </c>
      <c r="H43" s="164"/>
      <c r="I43" s="164"/>
      <c r="J43" s="19">
        <v>2016</v>
      </c>
      <c r="K43" s="19">
        <v>2017</v>
      </c>
      <c r="L43" s="175"/>
    </row>
    <row r="44" spans="1:12" ht="12.75" customHeight="1" x14ac:dyDescent="0.25">
      <c r="A44" s="194"/>
      <c r="B44" s="194"/>
      <c r="C44" s="194"/>
      <c r="D44" s="194"/>
      <c r="E44" s="194"/>
      <c r="F44" s="33"/>
      <c r="G44" s="197" t="s">
        <v>21</v>
      </c>
      <c r="H44" s="198"/>
      <c r="I44" s="198"/>
      <c r="J44" s="36">
        <f>H38/H25</f>
        <v>4.3994337362517698E-2</v>
      </c>
      <c r="K44" s="37">
        <f>I38/I25</f>
        <v>4.713656387665198E-2</v>
      </c>
      <c r="L44" s="176"/>
    </row>
    <row r="45" spans="1:12" ht="12.75" customHeight="1" x14ac:dyDescent="0.25">
      <c r="A45" s="194"/>
      <c r="B45" s="194"/>
      <c r="C45" s="194"/>
      <c r="D45" s="194"/>
      <c r="E45" s="194"/>
      <c r="F45" s="33"/>
      <c r="G45" s="195" t="s">
        <v>18</v>
      </c>
      <c r="H45" s="196"/>
      <c r="I45" s="196"/>
      <c r="J45" s="23">
        <f>H39/B25</f>
        <v>4.3407283382168274E-2</v>
      </c>
      <c r="K45" s="11">
        <f>I39/C25</f>
        <v>4.3669842718064095E-2</v>
      </c>
      <c r="L45" s="177"/>
    </row>
    <row r="46" spans="1:12" ht="12" customHeight="1" x14ac:dyDescent="0.25">
      <c r="A46" s="194"/>
      <c r="B46" s="194"/>
      <c r="C46" s="194"/>
      <c r="D46" s="194"/>
      <c r="E46" s="194"/>
      <c r="F46" s="34"/>
      <c r="G46" s="167" t="s">
        <v>19</v>
      </c>
      <c r="H46" s="168"/>
      <c r="I46" s="168"/>
      <c r="J46" s="23">
        <f>H40/H25</f>
        <v>0.13982358706305129</v>
      </c>
      <c r="K46" s="11">
        <f>I40/I25</f>
        <v>0.15330396475770924</v>
      </c>
      <c r="L46" s="178" t="s">
        <v>50</v>
      </c>
    </row>
    <row r="47" spans="1:12" ht="3.75" hidden="1" customHeight="1" x14ac:dyDescent="0.25">
      <c r="A47" s="194"/>
      <c r="B47" s="194"/>
      <c r="C47" s="194"/>
      <c r="D47" s="194"/>
      <c r="E47" s="194"/>
      <c r="F47" s="34"/>
      <c r="G47" s="167" t="s">
        <v>20</v>
      </c>
      <c r="H47" s="168"/>
      <c r="I47" s="168"/>
      <c r="J47" s="23">
        <f>H41/B25</f>
        <v>0.14853495186270407</v>
      </c>
      <c r="K47" s="11">
        <f>I41/C25</f>
        <v>0.15795585323117439</v>
      </c>
      <c r="L47" s="179"/>
    </row>
    <row r="48" spans="1:12" ht="15" customHeight="1" thickBot="1" x14ac:dyDescent="0.3">
      <c r="A48" s="35" t="s">
        <v>45</v>
      </c>
      <c r="F48" s="17"/>
      <c r="G48" s="180" t="s">
        <v>20</v>
      </c>
      <c r="H48" s="181"/>
      <c r="I48" s="181"/>
      <c r="J48" s="24">
        <f>H41/B25</f>
        <v>0.14853495186270407</v>
      </c>
      <c r="K48" s="12">
        <f>I41/C25</f>
        <v>0.15795585323117439</v>
      </c>
      <c r="L48" s="179"/>
    </row>
    <row r="49" spans="12:12" x14ac:dyDescent="0.2">
      <c r="L49" s="52" t="s">
        <v>72</v>
      </c>
    </row>
  </sheetData>
  <mergeCells count="20">
    <mergeCell ref="A41:E47"/>
    <mergeCell ref="G45:I45"/>
    <mergeCell ref="G44:I44"/>
    <mergeCell ref="A28:E28"/>
    <mergeCell ref="G47:I47"/>
    <mergeCell ref="B1:D1"/>
    <mergeCell ref="A2:C2"/>
    <mergeCell ref="G2:J2"/>
    <mergeCell ref="A29:E29"/>
    <mergeCell ref="A30:E30"/>
    <mergeCell ref="L27:L30"/>
    <mergeCell ref="G43:I43"/>
    <mergeCell ref="G1:L1"/>
    <mergeCell ref="G46:I46"/>
    <mergeCell ref="G28:K30"/>
    <mergeCell ref="L36:L41"/>
    <mergeCell ref="L43:L45"/>
    <mergeCell ref="L46:L48"/>
    <mergeCell ref="G48:I48"/>
    <mergeCell ref="L31:L35"/>
  </mergeCells>
  <phoneticPr fontId="5" type="noConversion"/>
  <pageMargins left="0.5" right="0.5" top="0.4" bottom="0.35" header="0.5" footer="0.5"/>
  <pageSetup scale="7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8"/>
  <sheetViews>
    <sheetView workbookViewId="0">
      <selection activeCell="F6" sqref="F6"/>
    </sheetView>
  </sheetViews>
  <sheetFormatPr defaultRowHeight="12.75" x14ac:dyDescent="0.2"/>
  <cols>
    <col min="1" max="1" width="18.5703125" customWidth="1"/>
  </cols>
  <sheetData>
    <row r="2" spans="1:6" x14ac:dyDescent="0.2">
      <c r="B2" t="s">
        <v>60</v>
      </c>
      <c r="C2" t="s">
        <v>61</v>
      </c>
      <c r="E2" t="s">
        <v>62</v>
      </c>
      <c r="F2" t="s">
        <v>63</v>
      </c>
    </row>
    <row r="3" spans="1:6" x14ac:dyDescent="0.2">
      <c r="A3" t="s">
        <v>64</v>
      </c>
      <c r="B3">
        <f>IF((SUM('Sheet 1'!B4:B23))=('Sheet 1'!B25),0,1)</f>
        <v>0</v>
      </c>
      <c r="C3">
        <f>IF(SUM('Sheet 1'!C4:C24)='Sheet 1'!C25,0,1)</f>
        <v>0</v>
      </c>
      <c r="E3">
        <f>IF(SUM('Sheet 1'!H4:H24)='Sheet 1'!H25,0,1)</f>
        <v>0</v>
      </c>
      <c r="F3">
        <f>IF(SUM('Sheet 1'!I4:I24)='Sheet 1'!I25,0,1)</f>
        <v>0</v>
      </c>
    </row>
    <row r="4" spans="1:6" x14ac:dyDescent="0.2">
      <c r="A4" t="s">
        <v>65</v>
      </c>
      <c r="B4">
        <f>IF(SUM('Sheet 1'!B25:B26)='Sheet 1'!B27,0,1)</f>
        <v>0</v>
      </c>
      <c r="C4">
        <f>IF(SUM('Sheet 1'!C25:C26)='Sheet 1'!C27,0,1)</f>
        <v>0</v>
      </c>
      <c r="E4">
        <f>IF(SUM('Sheet 1'!H25:H26)='Sheet 1'!H27,0,1)</f>
        <v>0</v>
      </c>
      <c r="F4">
        <f>IF(SUM('Sheet 1'!I25:I26)='Sheet 1'!I27,0,1)</f>
        <v>0</v>
      </c>
    </row>
    <row r="6" spans="1:6" x14ac:dyDescent="0.2">
      <c r="A6" t="s">
        <v>66</v>
      </c>
      <c r="E6">
        <f>IF(SUM('Sheet 1'!B36:B40)='Sheet 1'!H25,0,1)</f>
        <v>0</v>
      </c>
      <c r="F6">
        <f>IF(SUM('Sheet 1'!C36:C40)='Sheet 1'!I25,0,1)</f>
        <v>0</v>
      </c>
    </row>
    <row r="8" spans="1:6" x14ac:dyDescent="0.2">
      <c r="A8" t="s">
        <v>67</v>
      </c>
      <c r="B8">
        <f>IF('Sheet 1'!H35+'Sheet 1'!H41='Sheet 1'!B25,0,1)</f>
        <v>0</v>
      </c>
      <c r="C8">
        <f>IF('Sheet 1'!I35+'Sheet 1'!I41='Sheet 1'!C25,0,1)</f>
        <v>0</v>
      </c>
      <c r="E8">
        <f>IF('Sheet 1'!H34+'Sheet 1'!H40='Sheet 1'!H25,0,1)</f>
        <v>0</v>
      </c>
      <c r="F8">
        <f>IF('Sheet 1'!I34+'Sheet 1'!I40='Sheet 1'!I25,0,1)</f>
        <v>0</v>
      </c>
    </row>
  </sheetData>
  <phoneticPr fontId="5"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 1</vt:lpstr>
      <vt:lpstr>Chk</vt:lpstr>
    </vt:vector>
  </TitlesOfParts>
  <Company>Indiana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Enrollment Services</dc:creator>
  <cp:lastModifiedBy>Graunke, Steven Scott</cp:lastModifiedBy>
  <cp:lastPrinted>2018-04-17T15:16:42Z</cp:lastPrinted>
  <dcterms:created xsi:type="dcterms:W3CDTF">2005-01-11T16:04:59Z</dcterms:created>
  <dcterms:modified xsi:type="dcterms:W3CDTF">2018-04-30T19:27:09Z</dcterms:modified>
</cp:coreProperties>
</file>